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-460" windowWidth="28800" windowHeight="180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E31" i="1"/>
  <c r="E32" i="1"/>
  <c r="E33" i="1"/>
  <c r="E34" i="1"/>
  <c r="E35" i="1"/>
  <c r="E36" i="1"/>
  <c r="E37" i="1"/>
  <c r="E30" i="1"/>
  <c r="D31" i="1"/>
  <c r="D32" i="1"/>
  <c r="D33" i="1"/>
  <c r="D34" i="1"/>
  <c r="D35" i="1"/>
  <c r="D36" i="1"/>
  <c r="D37" i="1"/>
  <c r="D30" i="1"/>
  <c r="I22" i="1"/>
  <c r="B16" i="1"/>
  <c r="I23" i="1"/>
  <c r="B37" i="1"/>
  <c r="H22" i="1"/>
  <c r="H23" i="1"/>
  <c r="B36" i="1"/>
  <c r="G22" i="1"/>
  <c r="G23" i="1"/>
  <c r="B35" i="1"/>
  <c r="F22" i="1"/>
  <c r="F23" i="1"/>
  <c r="B34" i="1"/>
  <c r="E22" i="1"/>
  <c r="E23" i="1"/>
  <c r="B33" i="1"/>
  <c r="D22" i="1"/>
  <c r="D23" i="1"/>
  <c r="B32" i="1"/>
  <c r="C22" i="1"/>
  <c r="C23" i="1"/>
  <c r="B31" i="1"/>
  <c r="B22" i="1"/>
  <c r="B23" i="1"/>
  <c r="B30" i="1"/>
  <c r="B17" i="1"/>
  <c r="B26" i="1"/>
  <c r="C16" i="1"/>
  <c r="C17" i="1"/>
  <c r="C26" i="1"/>
  <c r="G16" i="1"/>
  <c r="G17" i="1"/>
  <c r="G26" i="1"/>
  <c r="D16" i="1"/>
  <c r="D17" i="1"/>
  <c r="D26" i="1"/>
  <c r="E16" i="1"/>
  <c r="E17" i="1"/>
  <c r="E26" i="1"/>
  <c r="F16" i="1"/>
  <c r="F17" i="1"/>
  <c r="F26" i="1"/>
  <c r="H16" i="1"/>
  <c r="I16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<sst xmlns="http://schemas.openxmlformats.org/spreadsheetml/2006/main" count="37" uniqueCount="35">
  <si>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</si>
  <si>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</si>
  <si>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</si>
  <si>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</si>
  <si>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</si>
  <si>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</si>
  <si>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</si>
  <si>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</si>
  <si>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</si>
  <si>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</si>
  <si>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</si>
  <si>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</si>
  <si>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</si>
  <si>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</si>
  <si>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</si>
  <si>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</si>
  <si>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</si>
  <si>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</si>
  <si>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</si>
  <si>
    <t>corrected</t>
  </si>
  <si>
    <t>known concentrations</t>
  </si>
  <si>
    <t>corrected standards</t>
  </si>
  <si>
    <t>plug in our corrected absorbance values for y and solve for x (nanomoles) and divide by volume to get concentration of ethanol in nanomoles/uL.</t>
  </si>
  <si>
    <t>convert to ng/uL using ethanol molecular weight = 46.07 g/mol</t>
  </si>
  <si>
    <t>then divide by OD value measured</t>
  </si>
  <si>
    <t xml:space="preserve">Graph with averages of standards A &amp; B: </t>
  </si>
  <si>
    <t>Sample</t>
  </si>
  <si>
    <t>RESULTS</t>
  </si>
  <si>
    <t>Volume</t>
  </si>
  <si>
    <t>Concentration (nmol/uL)</t>
  </si>
  <si>
    <t>Concentration (ng/uL)</t>
  </si>
  <si>
    <t xml:space="preserve">y= amount of absorbance </t>
  </si>
  <si>
    <t>x= nanomoles ethanol =(y +  0.0887)/(0.0767)</t>
  </si>
  <si>
    <t xml:space="preserve">nmol in Assay </t>
  </si>
  <si>
    <t>Normalized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</si>
</sst>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sz val="12"/>
      <color rgb="FF800070"/>
      <name val="Calibri"/>
      <scheme val="minor"/>
    </font>
    <font>
      <b/>
      <sz val="12"/>
      <color rgb="FF80007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0"/>
            <c:trendlineLbl>
              <c:layout>
                <c:manualLayout>
                  <c:x val="0.0919031058617673"/>
                  <c:y val="-0.208784266550015"/>
                </c:manualLayout>
              </c:layout>
              <c:numFmt formatCode="General" sourceLinked="0"/>
            </c:trendlineLbl>
          </c:trendline>
          <c:trendline>
            <c:trendlineType val="linear"/>
            <c:dispRSqr val="0"/>
            <c:dispEq val="1"/>
            <c:trendlineLbl>
              <c:layout>
                <c:manualLayout>
                  <c:x val="-0.0959632545931758"/>
                  <c:y val="-0.204154636920385"/>
                </c:manualLayout>
              </c:layout>
              <c:numFmt formatCode="General" sourceLinked="0"/>
            </c:trendlineLbl>
          </c:trendline>
          <c:xVal>
            <c:numRef>
              <c:f>Sheet1!$B$25:$G$25</c:f>
              <c:numCache>
                <c:formatCode>General</c:formatCode>
                <c:ptCount val="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</c:numCache>
            </c:numRef>
          </c:xVal>
          <c:yVal>
            <c:numRef>
              <c:f>Sheet1!$B$26:$G$26</c:f>
              <c:numCache>
                <c:formatCode>General</c:formatCode>
                <c:ptCount val="6"/>
                <c:pt idx="0">
                  <c:v>0.0</c:v>
                </c:pt>
                <c:pt idx="1">
                  <c:v>-0.02505</c:v>
                </c:pt>
                <c:pt idx="2">
                  <c:v>0.08595</c:v>
                </c:pt>
                <c:pt idx="3">
                  <c:v>0.4651</c:v>
                </c:pt>
                <c:pt idx="4">
                  <c:v>0.64765</c:v>
                </c:pt>
                <c:pt idx="5">
                  <c:v>0.59365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771992"/>
        <c:axId val="2146770568"/>
      </c:scatterChart>
      <c:valAx>
        <c:axId val="214677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6770568"/>
        <c:crosses val="autoZero"/>
        <c:crossBetween val="midCat"/>
      </c:valAx>
      <c:valAx>
        <c:axId val="2146770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467719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317500</xdr:colOff>
      <xdr:row>16</xdr:row>
      <xdr:rowOff>6350</xdr:rowOff>
    </xdr:from>
    <xdr:to>
      <xdr:col>15</xdr:col>
      <xdr:colOff>762000</xdr:colOff>
      <xdr:row>30</xdr:row>
      <xdr:rowOff>82550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G32" sqref="G32"/>
    </sheetView>
  </sheetViews>
  <sheetFormatPr baseColWidth="10" defaultRowHeight="15" x14ac:dyDescent="0"/>
  <cols>
    <col min="1" max="1" width="29" customWidth="1"/>
    <col min="2" max="2" width="20.5" customWidth="1"/>
    <col min="3" max="3" width="12.1640625" customWidth="1"/>
    <col min="4" max="4" width="10.83203125" customWidth="1"/>
  </cols>
  <sheetData>
    <row r="1" spans="1:12">
      <c r="A1" s="1" t="s">
        <v>0</v>
      </c>
      <c r="B1" s="3" t="s">
        <v>11</v>
      </c>
      <c r="C1" s="3" t="s">
        <v>2</v>
      </c>
      <c r="D1" s="3" t="s">
        <v>1</v>
      </c>
    </row>
    <row r="2" spans="1:12">
      <c r="A2">
        <v>1</v>
      </c>
      <c r="B2" s="2" t="s">
        <v>3</v>
      </c>
      <c r="C2">
        <v>0.39200000000000002</v>
      </c>
      <c r="D2">
        <f>C2*10</f>
        <v>3.92</v>
      </c>
    </row>
    <row r="3" spans="1:12">
      <c r="A3">
        <v>2</v>
      </c>
      <c r="B3" s="2" t="s">
        <v>4</v>
      </c>
      <c r="C3">
        <v>0.159</v>
      </c>
      <c r="D3">
        <f t="shared" ref="D3:D9" si="0">C3*10</f>
        <v>1.59</v>
      </c>
    </row>
    <row r="4" spans="1:12">
      <c r="A4">
        <v>3</v>
      </c>
      <c r="B4" s="2" t="s">
        <v>5</v>
      </c>
      <c r="C4">
        <v>0.28699999999999998</v>
      </c>
      <c r="D4">
        <f t="shared" si="0"/>
        <v>2.8699999999999997</v>
      </c>
      <c r="H4" s="6"/>
    </row>
    <row r="5" spans="1:12">
      <c r="A5">
        <v>4</v>
      </c>
      <c r="B5" s="2" t="s">
        <v>6</v>
      </c>
      <c r="C5">
        <v>0.19500000000000001</v>
      </c>
      <c r="D5">
        <f t="shared" si="0"/>
        <v>1.9500000000000002</v>
      </c>
    </row>
    <row r="6" spans="1:12">
      <c r="A6">
        <v>5</v>
      </c>
      <c r="B6" s="2" t="s">
        <v>7</v>
      </c>
      <c r="C6">
        <v>0.30299999999999999</v>
      </c>
      <c r="D6">
        <f t="shared" si="0"/>
        <v>3.03</v>
      </c>
    </row>
    <row r="7" spans="1:12">
      <c r="A7">
        <v>6</v>
      </c>
      <c r="B7" s="2" t="s">
        <v>8</v>
      </c>
      <c r="C7">
        <v>0.187</v>
      </c>
      <c r="D7">
        <f t="shared" si="0"/>
        <v>1.87</v>
      </c>
    </row>
    <row r="8" spans="1:12">
      <c r="A8">
        <v>7</v>
      </c>
      <c r="B8" s="2" t="s">
        <v>9</v>
      </c>
      <c r="C8">
        <v>0.42799999999999999</v>
      </c>
      <c r="D8">
        <f t="shared" si="0"/>
        <v>4.28</v>
      </c>
    </row>
    <row r="9" spans="1:12">
      <c r="A9">
        <v>8</v>
      </c>
      <c r="B9" s="2" t="s">
        <v>10</v>
      </c>
      <c r="C9">
        <v>0.13800000000000001</v>
      </c>
      <c r="D9">
        <f t="shared" si="0"/>
        <v>1.3800000000000001</v>
      </c>
    </row>
    <row r="10" spans="1:12">
      <c r="L10" t="s">
        <v>32</v>
      </c>
    </row>
    <row r="11" spans="1:12">
      <c r="L11" t="s">
        <v>31</v>
      </c>
    </row>
    <row r="12" spans="1:12">
      <c r="A12" s="3" t="s">
        <v>12</v>
      </c>
    </row>
    <row r="13" spans="1:1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12">
      <c r="A14" s="1" t="s">
        <v>13</v>
      </c>
      <c r="B14">
        <v>0.65339999999999998</v>
      </c>
      <c r="C14">
        <v>0.54039999999999999</v>
      </c>
      <c r="D14">
        <v>0.77929999999999999</v>
      </c>
      <c r="E14">
        <v>1.1103000000000001</v>
      </c>
      <c r="F14">
        <v>1.3027</v>
      </c>
      <c r="G14">
        <v>1.1438999999999999</v>
      </c>
    </row>
    <row r="15" spans="1:12">
      <c r="A15" s="1" t="s">
        <v>14</v>
      </c>
      <c r="B15">
        <v>0.76570000000000005</v>
      </c>
      <c r="C15">
        <v>0.8286</v>
      </c>
      <c r="D15">
        <v>0.81169999999999998</v>
      </c>
      <c r="E15">
        <v>1.2390000000000001</v>
      </c>
      <c r="F15">
        <v>1.4117</v>
      </c>
      <c r="G15">
        <v>1.4624999999999999</v>
      </c>
    </row>
    <row r="16" spans="1:12">
      <c r="A16" s="1" t="s">
        <v>15</v>
      </c>
      <c r="B16">
        <f>AVERAGE(B14:B15)</f>
        <v>0.70955000000000001</v>
      </c>
      <c r="C16">
        <f t="shared" ref="C16:I16" si="1">AVERAGE(C14:C15)</f>
        <v>0.6845</v>
      </c>
      <c r="D16">
        <f t="shared" si="1"/>
        <v>0.79549999999999998</v>
      </c>
      <c r="E16">
        <f t="shared" si="1"/>
        <v>1.1746500000000002</v>
      </c>
      <c r="F16">
        <f t="shared" si="1"/>
        <v>1.3572</v>
      </c>
      <c r="G16">
        <f t="shared" si="1"/>
        <v>1.3031999999999999</v>
      </c>
      <c r="H16" t="e">
        <f t="shared" si="1"/>
        <v>#DIV/0!</v>
      </c>
      <c r="I16" t="e">
        <f t="shared" si="1"/>
        <v>#DIV/0!</v>
      </c>
      <c r="L16" s="3" t="s">
        <v>25</v>
      </c>
    </row>
    <row r="17" spans="1:9">
      <c r="A17" s="1" t="s">
        <v>19</v>
      </c>
      <c r="B17" s="7">
        <f>B16-B16</f>
        <v>0</v>
      </c>
      <c r="C17" s="7">
        <f>C16-B16</f>
        <v>-2.5050000000000017E-2</v>
      </c>
      <c r="D17" s="7">
        <f>D16-B16</f>
        <v>8.5949999999999971E-2</v>
      </c>
      <c r="E17" s="7">
        <f>E16-B16</f>
        <v>0.46510000000000018</v>
      </c>
      <c r="F17" s="7">
        <f>F16-B16</f>
        <v>0.64764999999999995</v>
      </c>
      <c r="G17" s="7">
        <f>G16-B16</f>
        <v>0.5936499999999999</v>
      </c>
    </row>
    <row r="18" spans="1:9">
      <c r="A18" s="1"/>
      <c r="B18" s="7"/>
      <c r="C18" s="7"/>
      <c r="D18" s="7"/>
      <c r="E18" s="7"/>
      <c r="F18" s="7"/>
      <c r="G18" s="7"/>
    </row>
    <row r="19" spans="1:9">
      <c r="A19" s="1" t="s">
        <v>16</v>
      </c>
      <c r="B19">
        <v>0.58620000000000005</v>
      </c>
      <c r="C19">
        <v>0.61129999999999995</v>
      </c>
      <c r="D19">
        <v>0.70720000000000005</v>
      </c>
      <c r="E19">
        <v>0.64880000000000004</v>
      </c>
      <c r="F19">
        <v>1.9409000000000001</v>
      </c>
      <c r="G19">
        <v>2.2231999999999998</v>
      </c>
      <c r="H19">
        <v>2.2480000000000002</v>
      </c>
      <c r="I19">
        <v>2.2299000000000002</v>
      </c>
    </row>
    <row r="20" spans="1:9">
      <c r="A20" s="1" t="s">
        <v>17</v>
      </c>
      <c r="B20">
        <v>0.60589999999999999</v>
      </c>
      <c r="C20">
        <v>0.63170000000000004</v>
      </c>
      <c r="D20">
        <v>0.84899999999999998</v>
      </c>
      <c r="E20">
        <v>0.68400000000000005</v>
      </c>
      <c r="F20">
        <v>1.9990000000000001</v>
      </c>
      <c r="G20">
        <v>2.2227999999999999</v>
      </c>
      <c r="H20">
        <v>2.2412000000000001</v>
      </c>
      <c r="I20">
        <v>2.2227000000000001</v>
      </c>
    </row>
    <row r="21" spans="1:9">
      <c r="A21" s="1" t="s">
        <v>18</v>
      </c>
      <c r="B21">
        <v>0.61009999999999998</v>
      </c>
      <c r="C21">
        <v>0.66169999999999995</v>
      </c>
      <c r="D21">
        <v>0.72560000000000002</v>
      </c>
      <c r="E21">
        <v>0.67010000000000003</v>
      </c>
      <c r="F21">
        <v>1.9697</v>
      </c>
      <c r="G21">
        <v>2.1968999999999999</v>
      </c>
      <c r="H21">
        <v>2.2288000000000001</v>
      </c>
      <c r="I21">
        <v>2.2404999999999999</v>
      </c>
    </row>
    <row r="22" spans="1:9">
      <c r="A22" s="1" t="s">
        <v>15</v>
      </c>
      <c r="B22">
        <f>AVERAGE(B19:B21)</f>
        <v>0.60073333333333334</v>
      </c>
      <c r="C22">
        <f t="shared" ref="C22:I22" si="2">AVERAGE(C19:C21)</f>
        <v>0.63489999999999991</v>
      </c>
      <c r="D22">
        <f t="shared" si="2"/>
        <v>0.76060000000000005</v>
      </c>
      <c r="E22">
        <f t="shared" si="2"/>
        <v>0.66763333333333341</v>
      </c>
      <c r="F22">
        <f t="shared" si="2"/>
        <v>1.9698666666666667</v>
      </c>
      <c r="G22">
        <f t="shared" si="2"/>
        <v>2.2142999999999997</v>
      </c>
      <c r="H22">
        <f t="shared" si="2"/>
        <v>2.2393333333333332</v>
      </c>
      <c r="I22">
        <f t="shared" si="2"/>
        <v>2.2310333333333334</v>
      </c>
    </row>
    <row r="23" spans="1:9">
      <c r="A23" s="1" t="s">
        <v>19</v>
      </c>
      <c r="B23">
        <f>B22-B16</f>
        <v>-0.10881666666666667</v>
      </c>
      <c r="C23">
        <f>C22-B16</f>
        <v>-7.4650000000000105E-2</v>
      </c>
      <c r="D23">
        <f>D22-B16</f>
        <v>5.105000000000004E-2</v>
      </c>
      <c r="E23">
        <f>E22-B16</f>
        <v>-4.1916666666666602E-2</v>
      </c>
      <c r="F23">
        <f>F22-B16</f>
        <v>1.2603166666666668</v>
      </c>
      <c r="G23">
        <f>G22-B16</f>
        <v>1.5047499999999996</v>
      </c>
      <c r="H23">
        <f>H22-B16</f>
        <v>1.5297833333333331</v>
      </c>
      <c r="I23">
        <f>I22-B16</f>
        <v>1.5214833333333333</v>
      </c>
    </row>
    <row r="25" spans="1:9">
      <c r="A25" s="1" t="s">
        <v>20</v>
      </c>
      <c r="B25" s="7">
        <v>0</v>
      </c>
      <c r="C25" s="7">
        <v>2</v>
      </c>
      <c r="D25" s="7">
        <v>4</v>
      </c>
      <c r="E25" s="7">
        <v>6</v>
      </c>
      <c r="F25" s="7">
        <v>8</v>
      </c>
      <c r="G25" s="7">
        <v>10</v>
      </c>
    </row>
    <row r="26" spans="1:9">
      <c r="A26" s="5" t="s">
        <v>21</v>
      </c>
      <c r="B26" s="7">
        <f>B17</f>
        <v>0</v>
      </c>
      <c r="C26" s="7">
        <f t="shared" ref="C26:G26" si="3">C17</f>
        <v>-2.5050000000000017E-2</v>
      </c>
      <c r="D26" s="7">
        <f t="shared" si="3"/>
        <v>8.5949999999999971E-2</v>
      </c>
      <c r="E26" s="7">
        <f t="shared" si="3"/>
        <v>0.46510000000000018</v>
      </c>
      <c r="F26" s="7">
        <f t="shared" si="3"/>
        <v>0.64764999999999995</v>
      </c>
      <c r="G26" s="7">
        <f t="shared" si="3"/>
        <v>0.5936499999999999</v>
      </c>
    </row>
    <row r="27" spans="1:9">
      <c r="A27" s="5"/>
    </row>
    <row r="28" spans="1:9">
      <c r="A28" t="s">
        <v>27</v>
      </c>
    </row>
    <row r="29" spans="1:9">
      <c r="A29" t="s">
        <v>26</v>
      </c>
      <c r="B29" t="s">
        <v>33</v>
      </c>
      <c r="C29" t="s">
        <v>28</v>
      </c>
      <c r="D29" t="s">
        <v>29</v>
      </c>
      <c r="E29" t="s">
        <v>30</v>
      </c>
      <c r="F29" s="9" t="s">
        <v>34</v>
      </c>
    </row>
    <row r="30" spans="1:9">
      <c r="A30" s="5">
        <v>1</v>
      </c>
      <c r="B30">
        <f>(B23+ 0.0887)/0.0767</f>
        <v>-0.26227727075184709</v>
      </c>
      <c r="C30">
        <v>50</v>
      </c>
      <c r="D30">
        <f>B30/C30</f>
        <v>-5.2455454150369422E-3</v>
      </c>
      <c r="E30">
        <f>D30*46.07</f>
        <v>-0.24166227727075193</v>
      </c>
      <c r="F30" s="10">
        <f>E30/D2</f>
        <v>-6.164854012008978E-2</v>
      </c>
    </row>
    <row r="31" spans="1:9">
      <c r="A31">
        <v>2</v>
      </c>
      <c r="B31">
        <f>(C23+ 0.0887)/0.0767</f>
        <v>0.18318122555410554</v>
      </c>
      <c r="C31">
        <v>50</v>
      </c>
      <c r="D31">
        <f t="shared" ref="D31:D37" si="4">B31/C31</f>
        <v>3.663624511082111E-3</v>
      </c>
      <c r="E31">
        <f t="shared" ref="E31:E37" si="5">D31*46.07</f>
        <v>0.16878318122555286</v>
      </c>
      <c r="F31" s="10">
        <f>E31/D3</f>
        <v>0.10615294416701437</v>
      </c>
    </row>
    <row r="32" spans="1:9">
      <c r="A32">
        <v>3</v>
      </c>
      <c r="B32" s="8">
        <f>(D23 +  0.0887)/(0.0767)</f>
        <v>1.8220338983050852</v>
      </c>
      <c r="C32">
        <v>50</v>
      </c>
      <c r="D32">
        <f t="shared" si="4"/>
        <v>3.6440677966101703E-2</v>
      </c>
      <c r="E32">
        <f t="shared" si="5"/>
        <v>1.6788220338983055</v>
      </c>
      <c r="F32" s="10">
        <f>E32/D4</f>
        <v>0.58495541250812044</v>
      </c>
    </row>
    <row r="33" spans="1:11">
      <c r="A33">
        <v>4</v>
      </c>
      <c r="B33">
        <f>(E23 +  0.0887)/(0.0767)</f>
        <v>0.60995219469795825</v>
      </c>
      <c r="C33">
        <v>50</v>
      </c>
      <c r="D33">
        <f t="shared" si="4"/>
        <v>1.2199043893959165E-2</v>
      </c>
      <c r="E33">
        <f t="shared" si="5"/>
        <v>0.56200995219469874</v>
      </c>
      <c r="F33" s="10">
        <f>E33/D5</f>
        <v>0.28821023189471728</v>
      </c>
    </row>
    <row r="34" spans="1:11">
      <c r="A34">
        <v>5</v>
      </c>
      <c r="B34">
        <f>(F23 +  0.0887)/(0.0767)</f>
        <v>17.588222511951326</v>
      </c>
      <c r="C34">
        <v>50</v>
      </c>
      <c r="D34">
        <f t="shared" si="4"/>
        <v>0.35176445023902653</v>
      </c>
      <c r="E34">
        <f t="shared" si="5"/>
        <v>16.205788222511952</v>
      </c>
      <c r="F34" s="10">
        <f>E34/D6</f>
        <v>5.3484449579247366</v>
      </c>
    </row>
    <row r="35" spans="1:11">
      <c r="A35" s="5">
        <v>6</v>
      </c>
      <c r="B35">
        <f>(G23 +  0.0887)/(0.0767)</f>
        <v>20.775097783572352</v>
      </c>
      <c r="C35">
        <v>50</v>
      </c>
      <c r="D35">
        <f t="shared" si="4"/>
        <v>0.41550195567144704</v>
      </c>
      <c r="E35">
        <f t="shared" si="5"/>
        <v>19.142175097783564</v>
      </c>
      <c r="F35" s="10">
        <f>E35/D7</f>
        <v>10.236457271542012</v>
      </c>
    </row>
    <row r="36" spans="1:11">
      <c r="A36">
        <v>7</v>
      </c>
      <c r="B36">
        <f>(H23 +  0.0887)/(0.0767)</f>
        <v>21.101477618426767</v>
      </c>
      <c r="C36">
        <v>50</v>
      </c>
      <c r="D36">
        <f t="shared" si="4"/>
        <v>0.42202955236853534</v>
      </c>
      <c r="E36">
        <f t="shared" si="5"/>
        <v>19.442901477618424</v>
      </c>
      <c r="F36" s="10">
        <f>E36/D8</f>
        <v>4.5427339900977621</v>
      </c>
      <c r="K36" t="s">
        <v>22</v>
      </c>
    </row>
    <row r="37" spans="1:11">
      <c r="A37">
        <v>8</v>
      </c>
      <c r="B37">
        <f>(I23 +  0.0887)/(0.0767)</f>
        <v>20.993263798348544</v>
      </c>
      <c r="C37">
        <v>50</v>
      </c>
      <c r="D37">
        <f t="shared" si="4"/>
        <v>0.41986527596697087</v>
      </c>
      <c r="E37">
        <f t="shared" si="5"/>
        <v>19.343193263798348</v>
      </c>
      <c r="F37" s="10">
        <f>E37/D9</f>
        <v>14.016806712897353</v>
      </c>
    </row>
    <row r="38" spans="1:11">
      <c r="K38" t="s">
        <v>23</v>
      </c>
    </row>
    <row r="40" spans="1:11">
      <c r="K40" t="s">
        <v>24</v>
      </c>
    </row>
    <row r="41" spans="1:11">
      <c r="A41" s="5"/>
    </row>
    <row r="42" spans="1:11">
      <c r="A42" s="5"/>
    </row>
    <row r="43" spans="1:11">
      <c r="A43" s="5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Christy Goglia</cp:lastModifiedBy>
  <dcterms:created xsi:type="dcterms:W3CDTF">2018-11-06T16:16:43Z</dcterms:created>
  <dcterms:modified xsi:type="dcterms:W3CDTF">2019-11-06T01:47:54Z</dcterms:modified>
</cp:coreProperties>
</file>