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4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danielstein/Downloads/"/>
    </mc:Choice>
  </mc:AlternateContent>
  <xr:revisionPtr revIDLastSave="0" documentId="13_ncr:1_{DE7CF423-06E6-F64D-8286-964C8243AB39}" xr6:coauthVersionLast="36" xr6:coauthVersionMax="36" xr10:uidLastSave="{00000000-0000-0000-0000-000000000000}"/>
  <bookViews>
    <workbookView xWindow="8320" yWindow="1000" windowWidth="24860" windowHeight="18580" tabRatio="500" xr2:uid="{00000000-000D-0000-FFFF-FFFF00000000}"/>
  </bookViews>
  <sheets>
    <sheet name="Sheet1" sheetId="1" r:id="rId1"/>
  </sheet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31" i="1" l="1"/>
  <c r="C31" i="1"/>
  <c r="D31" i="1"/>
  <c r="E31" i="1"/>
  <c r="F31" i="1"/>
  <c r="G31" i="1"/>
  <c r="H31" i="1"/>
  <c r="B31" i="1"/>
  <c r="C30" i="1"/>
  <c r="D30" i="1"/>
  <c r="E30" i="1"/>
  <c r="F30" i="1"/>
  <c r="G30" i="1"/>
  <c r="H30" i="1"/>
  <c r="I30" i="1"/>
  <c r="B30" i="1"/>
  <c r="C29" i="1"/>
  <c r="D29" i="1"/>
  <c r="E29" i="1"/>
  <c r="F29" i="1"/>
  <c r="G29" i="1"/>
  <c r="H29" i="1"/>
  <c r="I29" i="1"/>
  <c r="B29" i="1"/>
  <c r="C18" i="1"/>
  <c r="D18" i="1"/>
  <c r="E18" i="1"/>
  <c r="F18" i="1"/>
  <c r="G18" i="1"/>
  <c r="H18" i="1"/>
  <c r="I18" i="1"/>
  <c r="B18" i="1"/>
  <c r="C27" i="1"/>
  <c r="D27" i="1"/>
  <c r="E27" i="1"/>
  <c r="F27" i="1"/>
  <c r="G27" i="1"/>
  <c r="H27" i="1"/>
  <c r="I27" i="1"/>
  <c r="B27" i="1"/>
  <c r="N4" i="1"/>
  <c r="M4" i="1"/>
  <c r="L4" i="1"/>
  <c r="K4" i="1"/>
  <c r="J4" i="1"/>
  <c r="I4" i="1"/>
  <c r="H4" i="1"/>
  <c r="G4" i="1"/>
  <c r="C26" i="1"/>
  <c r="D26" i="1"/>
  <c r="E26" i="1"/>
  <c r="F26" i="1"/>
  <c r="G26" i="1"/>
  <c r="H26" i="1"/>
  <c r="I26" i="1"/>
  <c r="B26" i="1"/>
  <c r="I25" i="1"/>
  <c r="C25" i="1"/>
  <c r="D25" i="1"/>
  <c r="E25" i="1"/>
  <c r="F25" i="1"/>
  <c r="G25" i="1"/>
  <c r="H25" i="1"/>
  <c r="B25" i="1"/>
  <c r="C23" i="1"/>
  <c r="D23" i="1"/>
  <c r="E23" i="1"/>
  <c r="F23" i="1"/>
  <c r="G23" i="1"/>
  <c r="H23" i="1"/>
  <c r="I23" i="1"/>
  <c r="B23" i="1"/>
  <c r="C22" i="1"/>
  <c r="D22" i="1"/>
  <c r="E22" i="1"/>
  <c r="F22" i="1"/>
  <c r="G22" i="1"/>
  <c r="H22" i="1"/>
  <c r="I22" i="1"/>
  <c r="B22" i="1"/>
  <c r="C17" i="1"/>
  <c r="D17" i="1"/>
  <c r="E17" i="1"/>
  <c r="F17" i="1"/>
  <c r="G17" i="1"/>
  <c r="H17" i="1"/>
  <c r="I17" i="1"/>
  <c r="B17" i="1"/>
  <c r="D9" i="1"/>
  <c r="D8" i="1"/>
  <c r="D7" i="1"/>
  <c r="D6" i="1"/>
  <c r="D5" i="1"/>
  <c r="D4" i="1"/>
  <c r="D3" i="1"/>
  <c r="D2" i="1"/>
</calcChain>
</file>

<file path=xl/sharedStrings.xml><?xml version="1.0" encoding="utf-8"?>
<sst xmlns="http://schemas.openxmlformats.org/spreadsheetml/2006/main" count="43" uniqueCount="26">
  <si>
    <t>OD Readings</t>
  </si>
  <si>
    <t>OD x 10</t>
  </si>
  <si>
    <t>1:10 dilution</t>
  </si>
  <si>
    <t>-CRISPRI,  +O2, -ATC</t>
  </si>
  <si>
    <t>-CRISPRI, -O2, -ATC</t>
  </si>
  <si>
    <t>-CRISPRI, +O2, +ATC</t>
  </si>
  <si>
    <t>-CRISPRI, -O2, +ATC</t>
  </si>
  <si>
    <t>+CRISPRI, +O2, -ATC</t>
  </si>
  <si>
    <t>+CRISPRI, -O2, -ATC</t>
  </si>
  <si>
    <t>+CRISPRI, +O2, +ATC</t>
  </si>
  <si>
    <t>+CRISPRI, -O2, +ATC</t>
  </si>
  <si>
    <t>Condition</t>
  </si>
  <si>
    <t>Absorbance Readings</t>
  </si>
  <si>
    <t>A (standard)</t>
  </si>
  <si>
    <t>B (standard)</t>
  </si>
  <si>
    <t>Average</t>
  </si>
  <si>
    <t>C (sample)</t>
  </si>
  <si>
    <t>D (sample)</t>
  </si>
  <si>
    <t>E (sample)</t>
  </si>
  <si>
    <t>[EtOH] (µM)</t>
  </si>
  <si>
    <t>Assay [EtOH]  (µM)</t>
  </si>
  <si>
    <t>Background Corrected</t>
  </si>
  <si>
    <t>Sample [EtOH] (µM)</t>
  </si>
  <si>
    <t>Normalized</t>
  </si>
  <si>
    <t>Method 1</t>
  </si>
  <si>
    <t>Method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</si>
</sst>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7">
    <xf numFmtId="0" fontId="0" fillId="0" borderId="0" xfId="0"/>
    <xf numFmtId="0" fontId="2" fillId="0" borderId="0" xfId="0" applyFont="1" applyAlignment="1">
      <alignment horizontal="right"/>
    </xf>
    <xf numFmtId="0" fontId="0" fillId="0" borderId="0" xfId="0" quotePrefix="1"/>
    <xf numFmtId="0" fontId="1" fillId="0" borderId="0" xfId="0" applyFont="1"/>
    <xf numFmtId="0" fontId="2" fillId="0" borderId="0" xfId="0" applyFont="1"/>
    <xf numFmtId="0" fontId="6" fillId="0" borderId="0" xfId="0" applyFont="1"/>
    <xf numFmtId="0" fontId="5" fillId="0" borderId="0" xfId="0" applyFont="1" applyAlignment="1">
      <alignment horizontal="right"/>
    </xf>
  </cellXfs>
  <cellStyles count="1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Ethanol Standard Curve (Method</a:t>
            </a:r>
            <a:r>
              <a:rPr lang="en-US" baseline="0"/>
              <a:t> 1 - No Background Subtraction)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Sheet1!$B$14:$G$14</c:f>
              <c:numCache>
                <c:formatCode>General</c:formatCode>
                <c:ptCount val="6"/>
                <c:pt idx="0">
                  <c:v>0</c:v>
                </c:pt>
                <c:pt idx="1">
                  <c:v>40</c:v>
                </c:pt>
                <c:pt idx="2">
                  <c:v>80</c:v>
                </c:pt>
                <c:pt idx="3">
                  <c:v>120</c:v>
                </c:pt>
                <c:pt idx="4">
                  <c:v>160</c:v>
                </c:pt>
                <c:pt idx="5">
                  <c:v>200</c:v>
                </c:pt>
              </c:numCache>
            </c:numRef>
          </c:xVal>
          <c:yVal>
            <c:numRef>
              <c:f>Sheet1!$B$17:$G$17</c:f>
              <c:numCache>
                <c:formatCode>General</c:formatCode>
                <c:ptCount val="6"/>
                <c:pt idx="0">
                  <c:v>0.79764999999999997</c:v>
                </c:pt>
                <c:pt idx="1">
                  <c:v>1.0165500000000001</c:v>
                </c:pt>
                <c:pt idx="2">
                  <c:v>1.2894999999999999</c:v>
                </c:pt>
                <c:pt idx="3">
                  <c:v>1.52895</c:v>
                </c:pt>
                <c:pt idx="4">
                  <c:v>1.7472500000000002</c:v>
                </c:pt>
                <c:pt idx="5">
                  <c:v>1.9210499999999999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482-684D-855B-B6C293022A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44131776"/>
        <c:axId val="1011025488"/>
      </c:scatterChart>
      <c:valAx>
        <c:axId val="15441317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[EtOH] (µM)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11025488"/>
        <c:crosses val="autoZero"/>
        <c:crossBetween val="midCat"/>
      </c:valAx>
      <c:valAx>
        <c:axId val="10110254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0" i="0" u="none" strike="noStrike" baseline="0"/>
                  <a:t>A</a:t>
                </a:r>
                <a:r>
                  <a:rPr lang="en-US" sz="1000" b="0" i="0" u="none" strike="noStrike" baseline="-25000"/>
                  <a:t>570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441317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Ethanol Standard Curve (Method 2 - Background Subtraction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intercept val="0"/>
            <c:dispRSqr val="1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Sheet1!$B$14:$G$14</c:f>
              <c:numCache>
                <c:formatCode>General</c:formatCode>
                <c:ptCount val="6"/>
                <c:pt idx="0">
                  <c:v>0</c:v>
                </c:pt>
                <c:pt idx="1">
                  <c:v>40</c:v>
                </c:pt>
                <c:pt idx="2">
                  <c:v>80</c:v>
                </c:pt>
                <c:pt idx="3">
                  <c:v>120</c:v>
                </c:pt>
                <c:pt idx="4">
                  <c:v>160</c:v>
                </c:pt>
                <c:pt idx="5">
                  <c:v>200</c:v>
                </c:pt>
              </c:numCache>
            </c:numRef>
          </c:xVal>
          <c:yVal>
            <c:numRef>
              <c:f>Sheet1!$B$18:$G$18</c:f>
              <c:numCache>
                <c:formatCode>General</c:formatCode>
                <c:ptCount val="6"/>
                <c:pt idx="0">
                  <c:v>0</c:v>
                </c:pt>
                <c:pt idx="1">
                  <c:v>0.21890000000000009</c:v>
                </c:pt>
                <c:pt idx="2">
                  <c:v>0.4918499999999999</c:v>
                </c:pt>
                <c:pt idx="3">
                  <c:v>0.73130000000000006</c:v>
                </c:pt>
                <c:pt idx="4">
                  <c:v>0.94960000000000022</c:v>
                </c:pt>
                <c:pt idx="5">
                  <c:v>1.1234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4F0-4742-A851-9521043CF1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25038656"/>
        <c:axId val="1012978352"/>
      </c:scatterChart>
      <c:valAx>
        <c:axId val="15250386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[EtOH] (µM)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12978352"/>
        <c:crosses val="autoZero"/>
        <c:crossBetween val="midCat"/>
      </c:valAx>
      <c:valAx>
        <c:axId val="1012978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A570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2503865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311150</xdr:colOff>
      <xdr:row>16</xdr:row>
      <xdr:rowOff>146050</xdr:rowOff>
    </xdr:from>
    <xdr:to>
      <xdr:col>15</xdr:col>
      <xdr:colOff>755650</xdr:colOff>
      <xdr:row>33</xdr:row>
      <xdr:rowOff>190500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ED5ACD0-C47E-494D-A305-45DE4C37F20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425450</xdr:colOff>
      <xdr:row>34</xdr:row>
      <xdr:rowOff>139700</xdr:rowOff>
    </xdr:from>
    <xdr:to>
      <xdr:col>15</xdr:col>
      <xdr:colOff>44450</xdr:colOff>
      <xdr:row>50</xdr:row>
      <xdr:rowOff>190500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E3095402-0DB9-384B-BF89-644AE14D557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1"/>
  <sheetViews>
    <sheetView tabSelected="1" topLeftCell="C14" zoomScaleNormal="100" workbookViewId="0">
      <selection activeCell="E35" sqref="E35"/>
    </sheetView>
  </sheetViews>
  <sheetFormatPr baseColWidth="10" defaultRowHeight="16" x14ac:dyDescent="0.2"/>
  <cols>
    <col min="1" max="1" width="24.83203125" customWidth="1"/>
    <col min="2" max="2" width="20.5" customWidth="1"/>
    <col min="3" max="3" width="12.1640625" customWidth="1"/>
  </cols>
  <sheetData>
    <row r="1" spans="1:14" x14ac:dyDescent="0.2">
      <c r="A1" s="1" t="s">
        <v>0</v>
      </c>
      <c r="B1" s="3" t="s">
        <v>11</v>
      </c>
      <c r="C1" s="3" t="s">
        <v>2</v>
      </c>
      <c r="D1" s="3" t="s">
        <v>1</v>
      </c>
      <c r="F1" s="1" t="s">
        <v>0</v>
      </c>
      <c r="G1">
        <v>1</v>
      </c>
      <c r="H1">
        <v>2</v>
      </c>
      <c r="I1">
        <v>3</v>
      </c>
      <c r="J1">
        <v>4</v>
      </c>
      <c r="K1">
        <v>5</v>
      </c>
      <c r="L1">
        <v>6</v>
      </c>
      <c r="M1">
        <v>7</v>
      </c>
      <c r="N1">
        <v>8</v>
      </c>
    </row>
    <row r="2" spans="1:14" x14ac:dyDescent="0.2">
      <c r="A2">
        <v>1</v>
      </c>
      <c r="B2" s="2" t="s">
        <v>3</v>
      </c>
      <c r="C2">
        <v>0.47199999999999998</v>
      </c>
      <c r="D2">
        <f>C2*10</f>
        <v>4.72</v>
      </c>
      <c r="F2" s="3" t="s">
        <v>11</v>
      </c>
      <c r="G2" s="2" t="s">
        <v>3</v>
      </c>
      <c r="H2" s="2" t="s">
        <v>4</v>
      </c>
      <c r="I2" s="2" t="s">
        <v>5</v>
      </c>
      <c r="J2" s="2" t="s">
        <v>6</v>
      </c>
      <c r="K2" s="2" t="s">
        <v>7</v>
      </c>
      <c r="L2" s="2" t="s">
        <v>8</v>
      </c>
      <c r="M2" s="2" t="s">
        <v>9</v>
      </c>
      <c r="N2" s="2" t="s">
        <v>10</v>
      </c>
    </row>
    <row r="3" spans="1:14" x14ac:dyDescent="0.2">
      <c r="A3">
        <v>2</v>
      </c>
      <c r="B3" s="2" t="s">
        <v>4</v>
      </c>
      <c r="C3">
        <v>0.313</v>
      </c>
      <c r="D3">
        <f t="shared" ref="D3:F9" si="0">C3*10</f>
        <v>3.13</v>
      </c>
      <c r="F3" s="3" t="s">
        <v>2</v>
      </c>
      <c r="G3">
        <v>0.47199999999999998</v>
      </c>
      <c r="H3">
        <v>0.313</v>
      </c>
      <c r="I3">
        <v>0.48699999999999999</v>
      </c>
      <c r="J3">
        <v>0.34599999999999997</v>
      </c>
      <c r="K3">
        <v>0.39900000000000002</v>
      </c>
      <c r="L3">
        <v>0.19500000000000001</v>
      </c>
      <c r="M3">
        <v>0.34499999999999997</v>
      </c>
      <c r="N3">
        <v>0.20899999999999999</v>
      </c>
    </row>
    <row r="4" spans="1:14" x14ac:dyDescent="0.2">
      <c r="A4">
        <v>3</v>
      </c>
      <c r="B4" s="2" t="s">
        <v>5</v>
      </c>
      <c r="C4">
        <v>0.48699999999999999</v>
      </c>
      <c r="D4">
        <f t="shared" si="0"/>
        <v>4.87</v>
      </c>
      <c r="F4" s="3" t="s">
        <v>1</v>
      </c>
      <c r="G4">
        <f>G3*10</f>
        <v>4.72</v>
      </c>
      <c r="H4">
        <f>H3*10</f>
        <v>3.13</v>
      </c>
      <c r="I4">
        <f>I3*10</f>
        <v>4.87</v>
      </c>
      <c r="J4">
        <f>J3*10</f>
        <v>3.46</v>
      </c>
      <c r="K4">
        <f>K3*10</f>
        <v>3.99</v>
      </c>
      <c r="L4">
        <f>L3*10</f>
        <v>1.9500000000000002</v>
      </c>
      <c r="M4">
        <f>M3*10</f>
        <v>3.4499999999999997</v>
      </c>
      <c r="N4">
        <f>N3*10</f>
        <v>2.09</v>
      </c>
    </row>
    <row r="5" spans="1:14" x14ac:dyDescent="0.2">
      <c r="A5">
        <v>4</v>
      </c>
      <c r="B5" s="2" t="s">
        <v>6</v>
      </c>
      <c r="C5">
        <v>0.34599999999999997</v>
      </c>
      <c r="D5">
        <f t="shared" si="0"/>
        <v>3.46</v>
      </c>
    </row>
    <row r="6" spans="1:14" x14ac:dyDescent="0.2">
      <c r="A6">
        <v>5</v>
      </c>
      <c r="B6" s="2" t="s">
        <v>7</v>
      </c>
      <c r="C6">
        <v>0.39900000000000002</v>
      </c>
      <c r="D6">
        <f t="shared" si="0"/>
        <v>3.99</v>
      </c>
    </row>
    <row r="7" spans="1:14" x14ac:dyDescent="0.2">
      <c r="A7">
        <v>6</v>
      </c>
      <c r="B7" s="2" t="s">
        <v>8</v>
      </c>
      <c r="C7">
        <v>0.19500000000000001</v>
      </c>
      <c r="D7">
        <f t="shared" si="0"/>
        <v>1.9500000000000002</v>
      </c>
    </row>
    <row r="8" spans="1:14" x14ac:dyDescent="0.2">
      <c r="A8">
        <v>7</v>
      </c>
      <c r="B8" s="2" t="s">
        <v>9</v>
      </c>
      <c r="C8">
        <v>0.34499999999999997</v>
      </c>
      <c r="D8">
        <f t="shared" si="0"/>
        <v>3.4499999999999997</v>
      </c>
    </row>
    <row r="9" spans="1:14" x14ac:dyDescent="0.2">
      <c r="A9">
        <v>8</v>
      </c>
      <c r="B9" s="2" t="s">
        <v>10</v>
      </c>
      <c r="C9">
        <v>0.20899999999999999</v>
      </c>
      <c r="D9">
        <f t="shared" si="0"/>
        <v>2.09</v>
      </c>
    </row>
    <row r="12" spans="1:14" x14ac:dyDescent="0.2">
      <c r="A12" s="3" t="s">
        <v>12</v>
      </c>
    </row>
    <row r="13" spans="1:14" x14ac:dyDescent="0.2">
      <c r="B13" s="4">
        <v>1</v>
      </c>
      <c r="C13" s="4">
        <v>2</v>
      </c>
      <c r="D13" s="4">
        <v>3</v>
      </c>
      <c r="E13" s="4">
        <v>4</v>
      </c>
      <c r="F13" s="4">
        <v>5</v>
      </c>
      <c r="G13" s="4">
        <v>6</v>
      </c>
      <c r="H13" s="4">
        <v>7</v>
      </c>
      <c r="I13" s="4">
        <v>8</v>
      </c>
    </row>
    <row r="14" spans="1:14" x14ac:dyDescent="0.2">
      <c r="A14" s="3" t="s">
        <v>19</v>
      </c>
      <c r="B14" s="5">
        <v>0</v>
      </c>
      <c r="C14" s="5">
        <v>40</v>
      </c>
      <c r="D14" s="5">
        <v>80</v>
      </c>
      <c r="E14" s="5">
        <v>120</v>
      </c>
      <c r="F14" s="5">
        <v>160</v>
      </c>
      <c r="G14" s="5">
        <v>200</v>
      </c>
      <c r="H14" s="4"/>
      <c r="I14" s="4"/>
    </row>
    <row r="15" spans="1:14" x14ac:dyDescent="0.2">
      <c r="A15" s="1" t="s">
        <v>13</v>
      </c>
      <c r="B15">
        <v>0.76290000000000002</v>
      </c>
      <c r="C15">
        <v>0.99929999999999997</v>
      </c>
      <c r="D15">
        <v>1.2710999999999999</v>
      </c>
      <c r="E15">
        <v>1.5226999999999999</v>
      </c>
      <c r="F15">
        <v>1.7369000000000001</v>
      </c>
      <c r="G15">
        <v>1.9037999999999999</v>
      </c>
    </row>
    <row r="16" spans="1:14" x14ac:dyDescent="0.2">
      <c r="A16" s="1" t="s">
        <v>14</v>
      </c>
      <c r="B16">
        <v>0.83240000000000003</v>
      </c>
      <c r="C16">
        <v>1.0338000000000001</v>
      </c>
      <c r="D16">
        <v>1.3079000000000001</v>
      </c>
      <c r="E16">
        <v>1.5351999999999999</v>
      </c>
      <c r="F16">
        <v>1.7576000000000001</v>
      </c>
      <c r="G16">
        <v>1.9382999999999999</v>
      </c>
    </row>
    <row r="17" spans="1:9" x14ac:dyDescent="0.2">
      <c r="A17" s="1" t="s">
        <v>15</v>
      </c>
      <c r="B17">
        <f>AVERAGE(B15:B16)</f>
        <v>0.79764999999999997</v>
      </c>
      <c r="C17">
        <f t="shared" ref="C17:I17" si="1">AVERAGE(C15:C16)</f>
        <v>1.0165500000000001</v>
      </c>
      <c r="D17">
        <f t="shared" si="1"/>
        <v>1.2894999999999999</v>
      </c>
      <c r="E17">
        <f t="shared" si="1"/>
        <v>1.52895</v>
      </c>
      <c r="F17">
        <f t="shared" si="1"/>
        <v>1.7472500000000002</v>
      </c>
      <c r="G17">
        <f t="shared" si="1"/>
        <v>1.9210499999999999</v>
      </c>
      <c r="H17" t="e">
        <f t="shared" si="1"/>
        <v>#DIV/0!</v>
      </c>
      <c r="I17" t="e">
        <f t="shared" si="1"/>
        <v>#DIV/0!</v>
      </c>
    </row>
    <row r="18" spans="1:9" x14ac:dyDescent="0.2">
      <c r="A18" s="6" t="s">
        <v>21</v>
      </c>
      <c r="B18">
        <f>B17-0.79765</f>
        <v>0</v>
      </c>
      <c r="C18">
        <f t="shared" ref="C18:I18" si="2">C17-0.79765</f>
        <v>0.21890000000000009</v>
      </c>
      <c r="D18">
        <f t="shared" si="2"/>
        <v>0.4918499999999999</v>
      </c>
      <c r="E18">
        <f t="shared" si="2"/>
        <v>0.73130000000000006</v>
      </c>
      <c r="F18">
        <f t="shared" si="2"/>
        <v>0.94960000000000022</v>
      </c>
      <c r="G18">
        <f t="shared" si="2"/>
        <v>1.1234</v>
      </c>
      <c r="H18" t="e">
        <f t="shared" si="2"/>
        <v>#DIV/0!</v>
      </c>
      <c r="I18" t="e">
        <f t="shared" si="2"/>
        <v>#DIV/0!</v>
      </c>
    </row>
    <row r="19" spans="1:9" x14ac:dyDescent="0.2">
      <c r="A19" s="1" t="s">
        <v>16</v>
      </c>
      <c r="B19">
        <v>0.80379999999999996</v>
      </c>
      <c r="C19">
        <v>0.77190000000000003</v>
      </c>
      <c r="D19">
        <v>0.79459999999999997</v>
      </c>
      <c r="E19">
        <v>0.8206</v>
      </c>
      <c r="F19">
        <v>1.2518</v>
      </c>
      <c r="G19">
        <v>2.1354000000000002</v>
      </c>
      <c r="H19">
        <v>1.8039000000000001</v>
      </c>
      <c r="I19">
        <v>2.1657000000000002</v>
      </c>
    </row>
    <row r="20" spans="1:9" x14ac:dyDescent="0.2">
      <c r="A20" s="1" t="s">
        <v>17</v>
      </c>
      <c r="B20">
        <v>0.84360000000000002</v>
      </c>
      <c r="C20">
        <v>0.81189999999999996</v>
      </c>
      <c r="D20">
        <v>0.8115</v>
      </c>
      <c r="E20">
        <v>0.84370000000000001</v>
      </c>
      <c r="F20">
        <v>1.2512000000000001</v>
      </c>
      <c r="G20">
        <v>2.0926999999999998</v>
      </c>
      <c r="H20">
        <v>1.7778</v>
      </c>
      <c r="I20">
        <v>2.1871999999999998</v>
      </c>
    </row>
    <row r="21" spans="1:9" x14ac:dyDescent="0.2">
      <c r="A21" s="1" t="s">
        <v>18</v>
      </c>
      <c r="B21">
        <v>0.84389999999999998</v>
      </c>
      <c r="C21">
        <v>0.80989999999999995</v>
      </c>
      <c r="D21">
        <v>0.82379999999999998</v>
      </c>
      <c r="E21">
        <v>0.83079999999999998</v>
      </c>
      <c r="F21">
        <v>1.2421</v>
      </c>
      <c r="G21">
        <v>1.8420000000000001</v>
      </c>
      <c r="H21">
        <v>1.7512000000000001</v>
      </c>
      <c r="I21">
        <v>2.1164000000000001</v>
      </c>
    </row>
    <row r="22" spans="1:9" x14ac:dyDescent="0.2">
      <c r="A22" s="6" t="s">
        <v>15</v>
      </c>
      <c r="B22">
        <f>AVERAGE(B19:B21)</f>
        <v>0.83043333333333325</v>
      </c>
      <c r="C22">
        <f t="shared" ref="C22:I22" si="3">AVERAGE(C19:C21)</f>
        <v>0.79789999999999994</v>
      </c>
      <c r="D22">
        <f t="shared" si="3"/>
        <v>0.80996666666666661</v>
      </c>
      <c r="E22">
        <f t="shared" si="3"/>
        <v>0.83169999999999999</v>
      </c>
      <c r="F22">
        <f t="shared" si="3"/>
        <v>1.2483666666666666</v>
      </c>
      <c r="G22">
        <f t="shared" si="3"/>
        <v>2.0233666666666665</v>
      </c>
      <c r="H22">
        <f t="shared" si="3"/>
        <v>1.7776333333333334</v>
      </c>
      <c r="I22">
        <f t="shared" si="3"/>
        <v>2.1564333333333336</v>
      </c>
    </row>
    <row r="23" spans="1:9" x14ac:dyDescent="0.2">
      <c r="A23" s="6" t="s">
        <v>21</v>
      </c>
      <c r="B23">
        <f>B22-0.79765</f>
        <v>3.2783333333333275E-2</v>
      </c>
      <c r="C23">
        <f t="shared" ref="C23:I23" si="4">C22-0.79765</f>
        <v>2.4999999999997247E-4</v>
      </c>
      <c r="D23">
        <f t="shared" si="4"/>
        <v>1.2316666666666642E-2</v>
      </c>
      <c r="E23">
        <f t="shared" si="4"/>
        <v>3.4050000000000025E-2</v>
      </c>
      <c r="F23">
        <f t="shared" si="4"/>
        <v>0.45071666666666665</v>
      </c>
      <c r="G23">
        <f t="shared" si="4"/>
        <v>1.2257166666666666</v>
      </c>
      <c r="H23">
        <f t="shared" si="4"/>
        <v>0.97998333333333343</v>
      </c>
      <c r="I23">
        <f t="shared" si="4"/>
        <v>1.3587833333333337</v>
      </c>
    </row>
    <row r="24" spans="1:9" x14ac:dyDescent="0.2">
      <c r="A24" s="6" t="s">
        <v>24</v>
      </c>
    </row>
    <row r="25" spans="1:9" x14ac:dyDescent="0.2">
      <c r="A25" s="6" t="s">
        <v>20</v>
      </c>
      <c r="B25">
        <f>(B22-0.8086) / 0.005749</f>
        <v>3.7977619296109344</v>
      </c>
      <c r="C25">
        <f t="shared" ref="C25:H25" si="5">(C22-0.8086) / 0.005749</f>
        <v>-1.8611932510001814</v>
      </c>
      <c r="D25">
        <f t="shared" si="5"/>
        <v>0.2377225024641898</v>
      </c>
      <c r="E25">
        <f t="shared" si="5"/>
        <v>4.0180901026265454</v>
      </c>
      <c r="F25">
        <f t="shared" si="5"/>
        <v>76.494462805125522</v>
      </c>
      <c r="G25">
        <f t="shared" si="5"/>
        <v>211.30051603177364</v>
      </c>
      <c r="H25">
        <f t="shared" si="5"/>
        <v>168.55685046674787</v>
      </c>
      <c r="I25">
        <f>(I22-0.8086) / 0.005749</f>
        <v>234.44657041804379</v>
      </c>
    </row>
    <row r="26" spans="1:9" x14ac:dyDescent="0.2">
      <c r="A26" s="6" t="s">
        <v>22</v>
      </c>
      <c r="B26">
        <f>B25*15</f>
        <v>56.966428944164015</v>
      </c>
      <c r="C26">
        <f t="shared" ref="C26:I26" si="6">C25*15</f>
        <v>-27.917898765002722</v>
      </c>
      <c r="D26">
        <f t="shared" si="6"/>
        <v>3.5658375369628468</v>
      </c>
      <c r="E26">
        <f t="shared" si="6"/>
        <v>60.271351539398182</v>
      </c>
      <c r="F26">
        <f t="shared" si="6"/>
        <v>1147.4169420768828</v>
      </c>
      <c r="G26">
        <f t="shared" si="6"/>
        <v>3169.5077404766048</v>
      </c>
      <c r="H26">
        <f t="shared" si="6"/>
        <v>2528.3527570012179</v>
      </c>
      <c r="I26">
        <f t="shared" si="6"/>
        <v>3516.6985562706568</v>
      </c>
    </row>
    <row r="27" spans="1:9" x14ac:dyDescent="0.2">
      <c r="A27" s="6" t="s">
        <v>23</v>
      </c>
      <c r="B27">
        <f>B26/G4</f>
        <v>12.069158674611021</v>
      </c>
      <c r="C27">
        <f t="shared" ref="C27:I27" si="7">C26/H4</f>
        <v>-8.9194564744417644</v>
      </c>
      <c r="D27">
        <f t="shared" si="7"/>
        <v>0.73220483305191919</v>
      </c>
      <c r="E27">
        <f t="shared" si="7"/>
        <v>17.419465762831845</v>
      </c>
      <c r="F27">
        <f t="shared" si="7"/>
        <v>287.57316844032152</v>
      </c>
      <c r="G27">
        <f t="shared" si="7"/>
        <v>1625.3885848597972</v>
      </c>
      <c r="H27">
        <f t="shared" si="7"/>
        <v>732.85587159455599</v>
      </c>
      <c r="I27">
        <f t="shared" si="7"/>
        <v>1682.6308881677785</v>
      </c>
    </row>
    <row r="28" spans="1:9" x14ac:dyDescent="0.2">
      <c r="A28" s="6" t="s">
        <v>25</v>
      </c>
    </row>
    <row r="29" spans="1:9" x14ac:dyDescent="0.2">
      <c r="A29" s="6" t="s">
        <v>20</v>
      </c>
      <c r="B29">
        <f>B23/0.0058</f>
        <v>5.6522988505747032</v>
      </c>
      <c r="C29">
        <f t="shared" ref="C29:I29" si="8">C23/0.0058</f>
        <v>4.3103448275857326E-2</v>
      </c>
      <c r="D29">
        <f t="shared" si="8"/>
        <v>2.1235632183908004</v>
      </c>
      <c r="E29">
        <f t="shared" si="8"/>
        <v>5.8706896551724181</v>
      </c>
      <c r="F29">
        <f t="shared" si="8"/>
        <v>77.709770114942529</v>
      </c>
      <c r="G29">
        <f t="shared" si="8"/>
        <v>211.33045977011494</v>
      </c>
      <c r="H29">
        <f t="shared" si="8"/>
        <v>168.96264367816096</v>
      </c>
      <c r="I29">
        <f t="shared" si="8"/>
        <v>234.27298850574721</v>
      </c>
    </row>
    <row r="30" spans="1:9" x14ac:dyDescent="0.2">
      <c r="A30" s="6" t="s">
        <v>22</v>
      </c>
      <c r="B30">
        <f>B29*15</f>
        <v>84.784482758620541</v>
      </c>
      <c r="C30">
        <f t="shared" ref="C30:I30" si="9">C29*15</f>
        <v>0.64655172413785988</v>
      </c>
      <c r="D30">
        <f t="shared" si="9"/>
        <v>31.853448275862007</v>
      </c>
      <c r="E30">
        <f t="shared" si="9"/>
        <v>88.060344827586277</v>
      </c>
      <c r="F30">
        <f t="shared" si="9"/>
        <v>1165.6465517241379</v>
      </c>
      <c r="G30">
        <f t="shared" si="9"/>
        <v>3169.9568965517242</v>
      </c>
      <c r="H30">
        <f t="shared" si="9"/>
        <v>2534.4396551724144</v>
      </c>
      <c r="I30">
        <f t="shared" si="9"/>
        <v>3514.0948275862083</v>
      </c>
    </row>
    <row r="31" spans="1:9" x14ac:dyDescent="0.2">
      <c r="A31" s="6" t="s">
        <v>23</v>
      </c>
      <c r="B31">
        <f>B30/G4</f>
        <v>17.962814143775539</v>
      </c>
      <c r="C31">
        <f t="shared" ref="C31:H31" si="10">C30/H4</f>
        <v>0.20656604605043447</v>
      </c>
      <c r="D31">
        <f t="shared" si="10"/>
        <v>6.5407491326205349</v>
      </c>
      <c r="E31">
        <f t="shared" si="10"/>
        <v>25.450966713175227</v>
      </c>
      <c r="F31">
        <f t="shared" si="10"/>
        <v>292.14199291331778</v>
      </c>
      <c r="G31">
        <f t="shared" si="10"/>
        <v>1625.6189213085763</v>
      </c>
      <c r="H31">
        <f t="shared" si="10"/>
        <v>734.62018990504771</v>
      </c>
      <c r="I31">
        <f>I30/N4</f>
        <v>1681.3850849694777</v>
      </c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MIT BE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Josephine Bagnall</dc:creator>
  <cp:lastModifiedBy>Daniel J Stein</cp:lastModifiedBy>
  <dcterms:created xsi:type="dcterms:W3CDTF">2018-11-06T16:16:43Z</dcterms:created>
  <dcterms:modified xsi:type="dcterms:W3CDTF">2019-11-05T21:44:55Z</dcterms:modified>
</cp:coreProperties>
</file>