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thenanguyen/Desktop/"/>
    </mc:Choice>
  </mc:AlternateContent>
  <xr:revisionPtr revIDLastSave="0" documentId="13_ncr:1_{1AA7F75E-D073-C24F-A6CF-4CAFE8FDCDA5}" xr6:coauthVersionLast="45" xr6:coauthVersionMax="45" xr10:uidLastSave="{00000000-0000-0000-0000-000000000000}"/>
  <bookViews>
    <workbookView xWindow="7600" yWindow="460" windowWidth="26080" windowHeight="156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2" i="1" l="1"/>
  <c r="I39" i="1"/>
  <c r="H39" i="1"/>
  <c r="G39" i="1"/>
  <c r="F39" i="1"/>
  <c r="E39" i="1"/>
  <c r="D39" i="1"/>
  <c r="C39" i="1"/>
  <c r="C29" i="1"/>
  <c r="D29" i="1"/>
  <c r="E29" i="1"/>
  <c r="F29" i="1"/>
  <c r="G29" i="1"/>
  <c r="H29" i="1"/>
  <c r="I29" i="1"/>
  <c r="B29" i="1"/>
  <c r="C58" i="1"/>
  <c r="D58" i="1"/>
  <c r="E58" i="1"/>
  <c r="F58" i="1"/>
  <c r="G58" i="1"/>
  <c r="H58" i="1"/>
  <c r="I58" i="1"/>
  <c r="B58" i="1"/>
  <c r="B55" i="1"/>
  <c r="B56" i="1" s="1"/>
  <c r="B57" i="1" s="1"/>
  <c r="I54" i="1"/>
  <c r="I55" i="1" s="1"/>
  <c r="I56" i="1" s="1"/>
  <c r="I57" i="1" s="1"/>
  <c r="H54" i="1"/>
  <c r="H55" i="1" s="1"/>
  <c r="H56" i="1" s="1"/>
  <c r="H57" i="1" s="1"/>
  <c r="G54" i="1"/>
  <c r="G55" i="1" s="1"/>
  <c r="G56" i="1" s="1"/>
  <c r="G57" i="1" s="1"/>
  <c r="F54" i="1"/>
  <c r="F55" i="1" s="1"/>
  <c r="F56" i="1" s="1"/>
  <c r="F57" i="1" s="1"/>
  <c r="E54" i="1"/>
  <c r="E55" i="1" s="1"/>
  <c r="E56" i="1" s="1"/>
  <c r="E57" i="1" s="1"/>
  <c r="D54" i="1"/>
  <c r="D55" i="1" s="1"/>
  <c r="D56" i="1" s="1"/>
  <c r="D57" i="1" s="1"/>
  <c r="C54" i="1"/>
  <c r="C55" i="1" s="1"/>
  <c r="C56" i="1" s="1"/>
  <c r="C57" i="1" s="1"/>
  <c r="B54" i="1"/>
  <c r="C51" i="1"/>
  <c r="D51" i="1"/>
  <c r="E51" i="1"/>
  <c r="F51" i="1"/>
  <c r="G51" i="1"/>
  <c r="H51" i="1"/>
  <c r="I51" i="1"/>
  <c r="B51" i="1"/>
  <c r="I47" i="1"/>
  <c r="I48" i="1" s="1"/>
  <c r="I49" i="1" s="1"/>
  <c r="I50" i="1" s="1"/>
  <c r="H47" i="1"/>
  <c r="H48" i="1" s="1"/>
  <c r="H49" i="1" s="1"/>
  <c r="H50" i="1" s="1"/>
  <c r="G47" i="1"/>
  <c r="G48" i="1" s="1"/>
  <c r="G49" i="1" s="1"/>
  <c r="G50" i="1" s="1"/>
  <c r="F47" i="1"/>
  <c r="F48" i="1" s="1"/>
  <c r="F49" i="1" s="1"/>
  <c r="F50" i="1" s="1"/>
  <c r="E47" i="1"/>
  <c r="E48" i="1" s="1"/>
  <c r="E49" i="1" s="1"/>
  <c r="E50" i="1" s="1"/>
  <c r="D47" i="1"/>
  <c r="D48" i="1" s="1"/>
  <c r="D49" i="1" s="1"/>
  <c r="D50" i="1" s="1"/>
  <c r="C47" i="1"/>
  <c r="C48" i="1" s="1"/>
  <c r="C49" i="1" s="1"/>
  <c r="C50" i="1" s="1"/>
  <c r="B47" i="1"/>
  <c r="B48" i="1" s="1"/>
  <c r="B49" i="1" s="1"/>
  <c r="B50" i="1" s="1"/>
  <c r="B41" i="1"/>
  <c r="B40" i="1"/>
  <c r="B42" i="1" s="1"/>
  <c r="B43" i="1" s="1"/>
  <c r="B44" i="1" s="1"/>
  <c r="B39" i="1"/>
  <c r="B16" i="1" l="1"/>
  <c r="F1" i="1" s="1"/>
  <c r="D9" i="1"/>
  <c r="D8" i="1"/>
  <c r="D7" i="1"/>
  <c r="D6" i="1"/>
  <c r="D5" i="1"/>
  <c r="D4" i="1"/>
  <c r="D3" i="1"/>
  <c r="D2" i="1"/>
  <c r="C21" i="1" l="1"/>
  <c r="C30" i="1" s="1"/>
  <c r="C31" i="1" s="1"/>
  <c r="C32" i="1" s="1"/>
  <c r="D16" i="1"/>
  <c r="D21" i="1"/>
  <c r="D30" i="1" s="1"/>
  <c r="D31" i="1" s="1"/>
  <c r="D32" i="1" s="1"/>
  <c r="E21" i="1"/>
  <c r="E30" i="1" s="1"/>
  <c r="E31" i="1" s="1"/>
  <c r="E32" i="1" s="1"/>
  <c r="F16" i="1"/>
  <c r="F21" i="1"/>
  <c r="F30" i="1" s="1"/>
  <c r="F31" i="1" s="1"/>
  <c r="F32" i="1" s="1"/>
  <c r="G16" i="1"/>
  <c r="G21" i="1"/>
  <c r="G30" i="1" s="1"/>
  <c r="G31" i="1" s="1"/>
  <c r="G32" i="1" s="1"/>
  <c r="C16" i="1"/>
  <c r="H21" i="1"/>
  <c r="H30" i="1" s="1"/>
  <c r="H31" i="1" s="1"/>
  <c r="H32" i="1" s="1"/>
  <c r="B21" i="1"/>
  <c r="B30" i="1" s="1"/>
  <c r="B31" i="1" s="1"/>
  <c r="B32" i="1" s="1"/>
  <c r="E16" i="1"/>
  <c r="I21" i="1"/>
  <c r="I30" i="1" s="1"/>
  <c r="I31" i="1" s="1"/>
  <c r="I32" i="1" s="1"/>
  <c r="G40" i="1" l="1"/>
  <c r="G41" i="1" s="1"/>
  <c r="G42" i="1"/>
  <c r="G43" i="1" s="1"/>
  <c r="G44" i="1" s="1"/>
  <c r="E42" i="1"/>
  <c r="E43" i="1" s="1"/>
  <c r="E44" i="1" s="1"/>
  <c r="E40" i="1"/>
  <c r="E41" i="1" s="1"/>
  <c r="C40" i="1"/>
  <c r="C41" i="1" s="1"/>
  <c r="C42" i="1" s="1"/>
  <c r="C43" i="1" s="1"/>
  <c r="C44" i="1" s="1"/>
  <c r="D40" i="1"/>
  <c r="D41" i="1" s="1"/>
  <c r="D42" i="1" s="1"/>
  <c r="D43" i="1" s="1"/>
  <c r="D44" i="1" s="1"/>
  <c r="H40" i="1"/>
  <c r="H41" i="1" s="1"/>
  <c r="H42" i="1" s="1"/>
  <c r="H43" i="1" s="1"/>
  <c r="H44" i="1" s="1"/>
  <c r="F40" i="1"/>
  <c r="F41" i="1" s="1"/>
  <c r="F42" i="1" s="1"/>
  <c r="F43" i="1" s="1"/>
  <c r="F44" i="1" s="1"/>
  <c r="I40" i="1"/>
  <c r="I41" i="1" s="1"/>
  <c r="I42" i="1"/>
  <c r="I43" i="1" s="1"/>
  <c r="I44" i="1" s="1"/>
</calcChain>
</file>

<file path=xl/sharedStrings.xml><?xml version="1.0" encoding="utf-8"?>
<sst xmlns="http://schemas.openxmlformats.org/spreadsheetml/2006/main" count="51" uniqueCount="36">
  <si>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</si>
  <si>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</si>
  <si>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</si>
  <si>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</si>
  <si>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</si>
  <si>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</si>
  <si>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</si>
  <si>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</si>
  <si>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</si>
  <si>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</si>
  <si>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</si>
  <si>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</si>
  <si>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</si>
  <si>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</si>
  <si>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</si>
  <si>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</si>
  <si>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</si>
  <si>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</si>
  <si>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</si>
  <si>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Blank</t>
  </si>
  <si>
    <t>standard curve</t>
  </si>
  <si>
    <t>abs</t>
  </si>
  <si>
    <t>nmole</t>
  </si>
  <si>
    <t>Samples</t>
  </si>
  <si>
    <t>nmole*15</t>
  </si>
  <si>
    <t>OD Transposed</t>
  </si>
  <si>
    <t>nmole/uL</t>
  </si>
  <si>
    <t>normalized conc</t>
  </si>
  <si>
    <t>fermentation row!</t>
  </si>
  <si>
    <t>n</t>
  </si>
  <si>
    <t>nmole of everyone</t>
  </si>
  <si>
    <t>Triplicate 1</t>
  </si>
  <si>
    <t>nmole/15</t>
  </si>
  <si>
    <t>Triplicate 2</t>
  </si>
  <si>
    <t>Triplicate 3</t>
  </si>
  <si>
    <t>(-blank)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</si>
</sst>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Sheet1!$B$24:$G$24</c:f>
              <c:numCache>
                <c:formatCode>General</c:formatCode>
                <c:ptCount val="6"/>
                <c:pt idx="0">
                  <c:v>0</c:v>
                </c:pt>
                <c:pt idx="1">
                  <c:v>7.1500000000001007E-3</c:v>
                </c:pt>
                <c:pt idx="2">
                  <c:v>9.2350000000000043E-2</c:v>
                </c:pt>
                <c:pt idx="3">
                  <c:v>0.15239999999999998</c:v>
                </c:pt>
                <c:pt idx="4">
                  <c:v>0.29720000000000002</c:v>
                </c:pt>
                <c:pt idx="5">
                  <c:v>0.35764999999999991</c:v>
                </c:pt>
              </c:numCache>
            </c:numRef>
          </c:xVal>
          <c:yVal>
            <c:numRef>
              <c:f>Sheet1!$B$25:$G$25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01-0441-A8D6-4391F1C46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976095"/>
        <c:axId val="1266966895"/>
      </c:scatterChart>
      <c:valAx>
        <c:axId val="1206976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570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966895"/>
        <c:crosses val="autoZero"/>
        <c:crossBetween val="midCat"/>
      </c:valAx>
      <c:valAx>
        <c:axId val="126696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nmole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976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12</xdr:row>
      <xdr:rowOff>107950</xdr:rowOff>
    </xdr:from>
    <xdr:to>
      <xdr:col>15</xdr:col>
      <xdr:colOff>133350</xdr:colOff>
      <xdr:row>26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2D0134-73A3-8347-AC0E-5B2AD502D5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topLeftCell="A19" workbookViewId="0">
      <selection activeCell="L42" sqref="L42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15" x14ac:dyDescent="0.2">
      <c r="A1" s="1" t="s">
        <v>0</v>
      </c>
      <c r="B1" s="3" t="s">
        <v>11</v>
      </c>
      <c r="C1" s="3" t="s">
        <v>2</v>
      </c>
      <c r="D1" s="3" t="s">
        <v>1</v>
      </c>
      <c r="E1" s="3" t="s">
        <v>19</v>
      </c>
      <c r="F1">
        <f>B16</f>
        <v>0.62095</v>
      </c>
    </row>
    <row r="2" spans="1:15" x14ac:dyDescent="0.2">
      <c r="A2">
        <v>1</v>
      </c>
      <c r="B2" s="2" t="s">
        <v>3</v>
      </c>
      <c r="C2">
        <v>0.436</v>
      </c>
      <c r="D2">
        <f>C2*10</f>
        <v>4.3600000000000003</v>
      </c>
    </row>
    <row r="3" spans="1:15" x14ac:dyDescent="0.2">
      <c r="A3">
        <v>2</v>
      </c>
      <c r="B3" s="2" t="s">
        <v>4</v>
      </c>
      <c r="C3">
        <v>0.24399999999999999</v>
      </c>
      <c r="D3">
        <f t="shared" ref="D3:D9" si="0">C3*10</f>
        <v>2.44</v>
      </c>
    </row>
    <row r="4" spans="1:15" x14ac:dyDescent="0.2">
      <c r="A4">
        <v>3</v>
      </c>
      <c r="B4" s="2" t="s">
        <v>5</v>
      </c>
      <c r="C4">
        <v>0.48799999999999999</v>
      </c>
      <c r="D4">
        <f t="shared" si="0"/>
        <v>4.88</v>
      </c>
      <c r="H4" t="s">
        <v>25</v>
      </c>
    </row>
    <row r="5" spans="1:15" x14ac:dyDescent="0.2">
      <c r="A5">
        <v>4</v>
      </c>
      <c r="B5" s="2" t="s">
        <v>6</v>
      </c>
      <c r="C5">
        <v>0.224</v>
      </c>
      <c r="D5">
        <f t="shared" si="0"/>
        <v>2.2400000000000002</v>
      </c>
      <c r="H5">
        <v>4.3600000000000003</v>
      </c>
      <c r="I5">
        <v>2.44</v>
      </c>
      <c r="J5">
        <v>4.88</v>
      </c>
      <c r="K5">
        <v>2.2400000000000002</v>
      </c>
      <c r="L5">
        <v>4.21</v>
      </c>
      <c r="M5">
        <v>1.97</v>
      </c>
      <c r="N5">
        <v>3.4</v>
      </c>
      <c r="O5">
        <v>1.27</v>
      </c>
    </row>
    <row r="6" spans="1:15" x14ac:dyDescent="0.2">
      <c r="A6">
        <v>5</v>
      </c>
      <c r="B6" s="2" t="s">
        <v>7</v>
      </c>
      <c r="C6">
        <v>0.42099999999999999</v>
      </c>
      <c r="D6">
        <f t="shared" si="0"/>
        <v>4.21</v>
      </c>
    </row>
    <row r="7" spans="1:15" x14ac:dyDescent="0.2">
      <c r="A7">
        <v>6</v>
      </c>
      <c r="B7" s="2" t="s">
        <v>8</v>
      </c>
      <c r="C7">
        <v>0.19700000000000001</v>
      </c>
      <c r="D7">
        <f t="shared" si="0"/>
        <v>1.9700000000000002</v>
      </c>
    </row>
    <row r="8" spans="1:15" x14ac:dyDescent="0.2">
      <c r="A8">
        <v>7</v>
      </c>
      <c r="B8" s="2" t="s">
        <v>9</v>
      </c>
      <c r="C8">
        <v>0.34</v>
      </c>
      <c r="D8">
        <f t="shared" si="0"/>
        <v>3.4000000000000004</v>
      </c>
    </row>
    <row r="9" spans="1:15" x14ac:dyDescent="0.2">
      <c r="A9">
        <v>8</v>
      </c>
      <c r="B9" s="2" t="s">
        <v>10</v>
      </c>
      <c r="C9">
        <v>0.127</v>
      </c>
      <c r="D9">
        <f t="shared" si="0"/>
        <v>1.27</v>
      </c>
    </row>
    <row r="12" spans="1:15" x14ac:dyDescent="0.2">
      <c r="A12" s="3" t="s">
        <v>12</v>
      </c>
    </row>
    <row r="13" spans="1:15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15" x14ac:dyDescent="0.2">
      <c r="A14" s="1" t="s">
        <v>13</v>
      </c>
      <c r="B14">
        <v>0.63800000000000001</v>
      </c>
      <c r="C14">
        <v>0.60040000000000004</v>
      </c>
      <c r="D14">
        <v>0.68830000000000002</v>
      </c>
      <c r="E14">
        <v>0.7732</v>
      </c>
      <c r="F14">
        <v>0.86850000000000005</v>
      </c>
      <c r="G14">
        <v>0.91459999999999997</v>
      </c>
    </row>
    <row r="15" spans="1:15" x14ac:dyDescent="0.2">
      <c r="A15" s="1" t="s">
        <v>14</v>
      </c>
      <c r="B15">
        <v>0.60389999999999999</v>
      </c>
      <c r="C15">
        <v>0.65580000000000005</v>
      </c>
      <c r="D15">
        <v>0.73829999999999996</v>
      </c>
      <c r="E15">
        <v>0.77349999999999997</v>
      </c>
      <c r="F15">
        <v>0.96779999999999999</v>
      </c>
      <c r="G15">
        <v>1.0426</v>
      </c>
    </row>
    <row r="16" spans="1:15" x14ac:dyDescent="0.2">
      <c r="A16" s="1" t="s">
        <v>15</v>
      </c>
      <c r="B16">
        <f>AVERAGE(B14:B15)</f>
        <v>0.62095</v>
      </c>
      <c r="C16">
        <f>AVERAGE(C14:C15)-$F$1</f>
        <v>7.1500000000001007E-3</v>
      </c>
      <c r="D16">
        <f t="shared" ref="D16:G16" si="1">AVERAGE(D14:D15)-$F$1</f>
        <v>9.2350000000000043E-2</v>
      </c>
      <c r="E16">
        <f t="shared" si="1"/>
        <v>0.15239999999999998</v>
      </c>
      <c r="F16">
        <f t="shared" si="1"/>
        <v>0.29720000000000002</v>
      </c>
      <c r="G16">
        <f t="shared" si="1"/>
        <v>0.35764999999999991</v>
      </c>
    </row>
    <row r="17" spans="1:10" x14ac:dyDescent="0.2">
      <c r="A17" s="1"/>
    </row>
    <row r="18" spans="1:10" x14ac:dyDescent="0.2">
      <c r="A18" s="1" t="s">
        <v>16</v>
      </c>
      <c r="B18">
        <v>0.52990000000000004</v>
      </c>
      <c r="C18">
        <v>0.62229999999999996</v>
      </c>
      <c r="D18">
        <v>0.58120000000000005</v>
      </c>
      <c r="E18">
        <v>0.6875</v>
      </c>
      <c r="F18">
        <v>1.4412</v>
      </c>
      <c r="G18">
        <v>2.2374000000000001</v>
      </c>
      <c r="H18">
        <v>2.3940000000000001</v>
      </c>
      <c r="I18">
        <v>2.3681000000000001</v>
      </c>
    </row>
    <row r="19" spans="1:10" x14ac:dyDescent="0.2">
      <c r="A19" s="1" t="s">
        <v>17</v>
      </c>
      <c r="B19">
        <v>0.56699999999999995</v>
      </c>
      <c r="C19">
        <v>0.61990000000000001</v>
      </c>
      <c r="D19">
        <v>0.59250000000000003</v>
      </c>
      <c r="E19">
        <v>0.70879999999999999</v>
      </c>
      <c r="F19">
        <v>1.7413000000000001</v>
      </c>
      <c r="G19">
        <v>2.2643</v>
      </c>
      <c r="H19">
        <v>2.4291999999999998</v>
      </c>
      <c r="I19">
        <v>2.4018999999999999</v>
      </c>
    </row>
    <row r="20" spans="1:10" x14ac:dyDescent="0.2">
      <c r="A20" s="1" t="s">
        <v>18</v>
      </c>
      <c r="B20">
        <v>0.54730000000000001</v>
      </c>
      <c r="C20">
        <v>0.6431</v>
      </c>
      <c r="D20">
        <v>0.55310000000000004</v>
      </c>
      <c r="E20">
        <v>0.70809999999999995</v>
      </c>
      <c r="F20">
        <v>1.6704000000000001</v>
      </c>
      <c r="G20">
        <v>2.3435999999999999</v>
      </c>
      <c r="H20">
        <v>2.4514</v>
      </c>
      <c r="I20">
        <v>2.3797999999999999</v>
      </c>
    </row>
    <row r="21" spans="1:10" x14ac:dyDescent="0.2">
      <c r="A21" s="1" t="s">
        <v>15</v>
      </c>
      <c r="B21">
        <f>AVERAGE(B18:B20)-$F$1</f>
        <v>-7.28833333333333E-2</v>
      </c>
      <c r="C21">
        <f t="shared" ref="C21:I21" si="2">AVERAGE(C18:C20)-$F$1</f>
        <v>7.4833333333332863E-3</v>
      </c>
      <c r="D21">
        <f t="shared" si="2"/>
        <v>-4.534999999999989E-2</v>
      </c>
      <c r="E21">
        <f t="shared" si="2"/>
        <v>8.0516666666666681E-2</v>
      </c>
      <c r="F21">
        <f t="shared" si="2"/>
        <v>0.99668333333333325</v>
      </c>
      <c r="G21">
        <f t="shared" si="2"/>
        <v>1.6608166666666664</v>
      </c>
      <c r="H21">
        <f t="shared" si="2"/>
        <v>1.8039166666666664</v>
      </c>
      <c r="I21">
        <f t="shared" si="2"/>
        <v>1.7623166666666661</v>
      </c>
    </row>
    <row r="23" spans="1:10" x14ac:dyDescent="0.2">
      <c r="A23" s="1" t="s">
        <v>20</v>
      </c>
    </row>
    <row r="24" spans="1:10" x14ac:dyDescent="0.2">
      <c r="A24" s="1" t="s">
        <v>21</v>
      </c>
      <c r="B24">
        <v>0</v>
      </c>
      <c r="C24">
        <v>7.1500000000001007E-3</v>
      </c>
      <c r="D24">
        <v>9.2350000000000043E-2</v>
      </c>
      <c r="E24">
        <v>0.15239999999999998</v>
      </c>
      <c r="F24">
        <v>0.29720000000000002</v>
      </c>
      <c r="G24">
        <v>0.35764999999999991</v>
      </c>
    </row>
    <row r="25" spans="1:10" x14ac:dyDescent="0.2">
      <c r="A25" s="1" t="s">
        <v>22</v>
      </c>
      <c r="B25">
        <v>0</v>
      </c>
      <c r="C25">
        <v>2</v>
      </c>
      <c r="D25">
        <v>4</v>
      </c>
      <c r="E25">
        <v>6</v>
      </c>
      <c r="F25">
        <v>8</v>
      </c>
      <c r="G25">
        <v>10</v>
      </c>
    </row>
    <row r="27" spans="1:10" x14ac:dyDescent="0.2">
      <c r="A27" s="1" t="s">
        <v>23</v>
      </c>
    </row>
    <row r="28" spans="1:10" x14ac:dyDescent="0.2">
      <c r="A28" s="1"/>
    </row>
    <row r="29" spans="1:10" x14ac:dyDescent="0.2">
      <c r="A29" s="1" t="s">
        <v>22</v>
      </c>
      <c r="B29">
        <f>24.487*B21+1.2993</f>
        <v>-0.4853941833333324</v>
      </c>
      <c r="C29">
        <f t="shared" ref="C29:I29" si="3">24.487*C21+1.2993</f>
        <v>1.482544383333332</v>
      </c>
      <c r="D29">
        <f t="shared" si="3"/>
        <v>0.18881455000000269</v>
      </c>
      <c r="E29">
        <f t="shared" si="3"/>
        <v>3.270911616666667</v>
      </c>
      <c r="F29">
        <f t="shared" si="3"/>
        <v>25.70508478333333</v>
      </c>
      <c r="G29">
        <f t="shared" si="3"/>
        <v>41.967717716666662</v>
      </c>
      <c r="H29">
        <f t="shared" si="3"/>
        <v>45.471807416666657</v>
      </c>
      <c r="I29">
        <f t="shared" si="3"/>
        <v>44.453148216666655</v>
      </c>
    </row>
    <row r="30" spans="1:10" x14ac:dyDescent="0.2">
      <c r="A30" s="1" t="s">
        <v>24</v>
      </c>
      <c r="B30">
        <f>B29*15</f>
        <v>-7.2809127499999864</v>
      </c>
      <c r="C30">
        <f t="shared" ref="C30:I30" si="4">C29*15</f>
        <v>22.238165749999979</v>
      </c>
      <c r="D30">
        <f t="shared" si="4"/>
        <v>2.8322182500000403</v>
      </c>
      <c r="E30">
        <f t="shared" si="4"/>
        <v>49.063674250000005</v>
      </c>
      <c r="F30">
        <f t="shared" si="4"/>
        <v>385.57627174999993</v>
      </c>
      <c r="G30">
        <f t="shared" si="4"/>
        <v>629.5157657499999</v>
      </c>
      <c r="H30">
        <f t="shared" si="4"/>
        <v>682.0771112499998</v>
      </c>
      <c r="I30">
        <f t="shared" si="4"/>
        <v>666.79722324999977</v>
      </c>
    </row>
    <row r="31" spans="1:10" x14ac:dyDescent="0.2">
      <c r="A31" s="1" t="s">
        <v>26</v>
      </c>
      <c r="B31">
        <f>B30/50</f>
        <v>-0.14561825499999972</v>
      </c>
      <c r="C31">
        <f t="shared" ref="C31:I31" si="5">C30/50</f>
        <v>0.4447633149999996</v>
      </c>
      <c r="D31">
        <f t="shared" si="5"/>
        <v>5.6644365000000807E-2</v>
      </c>
      <c r="E31">
        <f t="shared" si="5"/>
        <v>0.98127348500000011</v>
      </c>
      <c r="F31">
        <f t="shared" si="5"/>
        <v>7.7115254349999987</v>
      </c>
      <c r="G31">
        <f t="shared" si="5"/>
        <v>12.590315314999998</v>
      </c>
      <c r="H31">
        <f t="shared" si="5"/>
        <v>13.641542224999997</v>
      </c>
      <c r="I31">
        <f t="shared" si="5"/>
        <v>13.335944464999995</v>
      </c>
    </row>
    <row r="32" spans="1:10" x14ac:dyDescent="0.2">
      <c r="A32" s="1" t="s">
        <v>27</v>
      </c>
      <c r="B32">
        <f>B31/H5</f>
        <v>-3.3398682339449474E-2</v>
      </c>
      <c r="C32">
        <f t="shared" ref="C32:I32" si="6">C31/I5</f>
        <v>0.18228004713114737</v>
      </c>
      <c r="D32">
        <f t="shared" si="6"/>
        <v>1.1607451844262462E-2</v>
      </c>
      <c r="E32">
        <f t="shared" si="6"/>
        <v>0.43806852008928571</v>
      </c>
      <c r="F32">
        <f t="shared" si="6"/>
        <v>1.8317162553444177</v>
      </c>
      <c r="G32">
        <f t="shared" si="6"/>
        <v>6.3910230025380699</v>
      </c>
      <c r="H32">
        <f t="shared" si="6"/>
        <v>4.012218301470587</v>
      </c>
      <c r="I32">
        <f t="shared" si="6"/>
        <v>10.500743673228342</v>
      </c>
      <c r="J32" s="5" t="s">
        <v>28</v>
      </c>
    </row>
    <row r="34" spans="1:12" x14ac:dyDescent="0.2">
      <c r="A34" s="1" t="s">
        <v>29</v>
      </c>
    </row>
    <row r="36" spans="1:12" x14ac:dyDescent="0.2">
      <c r="B36">
        <v>0.62095</v>
      </c>
    </row>
    <row r="38" spans="1:12" x14ac:dyDescent="0.2">
      <c r="A38" t="s">
        <v>31</v>
      </c>
      <c r="B38" t="s">
        <v>30</v>
      </c>
    </row>
    <row r="39" spans="1:12" x14ac:dyDescent="0.2">
      <c r="B39" s="6">
        <f>0.5299</f>
        <v>0.52990000000000004</v>
      </c>
      <c r="C39" s="6">
        <f>0.6223</f>
        <v>0.62229999999999996</v>
      </c>
      <c r="D39" s="6">
        <f>0.5812</f>
        <v>0.58120000000000005</v>
      </c>
      <c r="E39" s="6">
        <f>0.6875</f>
        <v>0.6875</v>
      </c>
      <c r="F39" s="6">
        <f>1.4412</f>
        <v>1.4412</v>
      </c>
      <c r="G39" s="6">
        <f>2.2374</f>
        <v>2.2374000000000001</v>
      </c>
      <c r="H39" s="6">
        <f>2.394</f>
        <v>2.3940000000000001</v>
      </c>
      <c r="I39" s="6">
        <f>2.3681</f>
        <v>2.3681000000000001</v>
      </c>
    </row>
    <row r="40" spans="1:12" x14ac:dyDescent="0.2">
      <c r="A40" t="s">
        <v>35</v>
      </c>
      <c r="B40" s="6">
        <f>B39-$B$36</f>
        <v>-9.1049999999999964E-2</v>
      </c>
      <c r="C40" s="6">
        <f t="shared" ref="C40:I40" si="7">C39-$B$36</f>
        <v>1.3499999999999623E-3</v>
      </c>
      <c r="D40" s="6">
        <f t="shared" si="7"/>
        <v>-3.9749999999999952E-2</v>
      </c>
      <c r="E40" s="6">
        <f t="shared" si="7"/>
        <v>6.6549999999999998E-2</v>
      </c>
      <c r="F40" s="6">
        <f t="shared" si="7"/>
        <v>0.82025000000000003</v>
      </c>
      <c r="G40" s="6">
        <f t="shared" si="7"/>
        <v>1.6164499999999999</v>
      </c>
      <c r="H40" s="6">
        <f t="shared" si="7"/>
        <v>1.77305</v>
      </c>
      <c r="I40" s="6">
        <f t="shared" si="7"/>
        <v>1.74715</v>
      </c>
    </row>
    <row r="41" spans="1:12" x14ac:dyDescent="0.2">
      <c r="A41" t="s">
        <v>22</v>
      </c>
      <c r="B41">
        <f>24.487*B40+1.2993</f>
        <v>-0.93024134999999908</v>
      </c>
      <c r="C41">
        <f t="shared" ref="C41:H41" si="8">24.487*C40+1.2993</f>
        <v>1.3323574499999991</v>
      </c>
      <c r="D41">
        <f t="shared" si="8"/>
        <v>0.32594175000000114</v>
      </c>
      <c r="E41">
        <f t="shared" si="8"/>
        <v>2.9289098499999997</v>
      </c>
      <c r="F41">
        <f t="shared" si="8"/>
        <v>21.384761749999999</v>
      </c>
      <c r="G41">
        <f t="shared" si="8"/>
        <v>40.881311149999995</v>
      </c>
      <c r="H41">
        <f t="shared" si="8"/>
        <v>44.715975350000001</v>
      </c>
      <c r="I41">
        <f>24.487*I40+1.2993</f>
        <v>44.081762050000002</v>
      </c>
    </row>
    <row r="42" spans="1:12" x14ac:dyDescent="0.2">
      <c r="A42" t="s">
        <v>24</v>
      </c>
      <c r="B42">
        <f>B41*15</f>
        <v>-13.953620249999986</v>
      </c>
      <c r="C42">
        <f t="shared" ref="C42:I42" si="9">C41*15</f>
        <v>19.985361749999985</v>
      </c>
      <c r="D42">
        <f t="shared" si="9"/>
        <v>4.8891262500000172</v>
      </c>
      <c r="E42">
        <f t="shared" si="9"/>
        <v>43.933647749999999</v>
      </c>
      <c r="F42">
        <f t="shared" si="9"/>
        <v>320.77142624999999</v>
      </c>
      <c r="G42">
        <f t="shared" si="9"/>
        <v>613.21966724999993</v>
      </c>
      <c r="H42">
        <f t="shared" si="9"/>
        <v>670.73963025</v>
      </c>
      <c r="I42">
        <f t="shared" si="9"/>
        <v>661.22643075000008</v>
      </c>
      <c r="L42">
        <f>AVERAGE(I44,I51,I58)</f>
        <v>10.500743673228346</v>
      </c>
    </row>
    <row r="43" spans="1:12" x14ac:dyDescent="0.2">
      <c r="A43" t="s">
        <v>32</v>
      </c>
      <c r="B43">
        <f>B42/50</f>
        <v>-0.27907240499999975</v>
      </c>
      <c r="C43">
        <f t="shared" ref="C43:I43" si="10">C42/50</f>
        <v>0.39970723499999972</v>
      </c>
      <c r="D43">
        <f t="shared" si="10"/>
        <v>9.7782525000000342E-2</v>
      </c>
      <c r="E43">
        <f t="shared" si="10"/>
        <v>0.87867295499999998</v>
      </c>
      <c r="F43">
        <f t="shared" si="10"/>
        <v>6.4154285249999994</v>
      </c>
      <c r="G43">
        <f t="shared" si="10"/>
        <v>12.264393344999998</v>
      </c>
      <c r="H43">
        <f t="shared" si="10"/>
        <v>13.414792605000001</v>
      </c>
      <c r="I43">
        <f t="shared" si="10"/>
        <v>13.224528615000002</v>
      </c>
    </row>
    <row r="44" spans="1:12" x14ac:dyDescent="0.2">
      <c r="A44" t="s">
        <v>27</v>
      </c>
      <c r="B44">
        <f>B43/H5</f>
        <v>-6.4007432339449472E-2</v>
      </c>
      <c r="C44">
        <f t="shared" ref="C44:I44" si="11">C43/I5</f>
        <v>0.16381444057377037</v>
      </c>
      <c r="D44">
        <f t="shared" si="11"/>
        <v>2.0037402663934497E-2</v>
      </c>
      <c r="E44">
        <f t="shared" si="11"/>
        <v>0.39226471205357138</v>
      </c>
      <c r="F44">
        <f t="shared" si="11"/>
        <v>1.5238547565320664</v>
      </c>
      <c r="G44">
        <f t="shared" si="11"/>
        <v>6.2255803781725882</v>
      </c>
      <c r="H44">
        <f t="shared" si="11"/>
        <v>3.9455272367647063</v>
      </c>
      <c r="I44">
        <f t="shared" si="11"/>
        <v>10.413014657480316</v>
      </c>
    </row>
    <row r="46" spans="1:12" x14ac:dyDescent="0.2">
      <c r="A46" t="s">
        <v>33</v>
      </c>
      <c r="B46">
        <v>0.56699999999999995</v>
      </c>
      <c r="C46">
        <v>0.61990000000000001</v>
      </c>
      <c r="D46">
        <v>0.59250000000000003</v>
      </c>
      <c r="E46">
        <v>0.70879999999999999</v>
      </c>
      <c r="F46">
        <v>1.7413000000000001</v>
      </c>
      <c r="G46">
        <v>2.2643</v>
      </c>
      <c r="H46">
        <v>2.4291999999999998</v>
      </c>
      <c r="I46">
        <v>2.4018999999999999</v>
      </c>
    </row>
    <row r="47" spans="1:12" x14ac:dyDescent="0.2">
      <c r="A47" t="s">
        <v>35</v>
      </c>
      <c r="B47" s="6">
        <f>B46-$B$36</f>
        <v>-5.3950000000000053E-2</v>
      </c>
      <c r="C47" s="6">
        <f t="shared" ref="C47" si="12">C46-$B$36</f>
        <v>-1.0499999999999954E-3</v>
      </c>
      <c r="D47" s="6">
        <f t="shared" ref="D47" si="13">D46-$B$36</f>
        <v>-2.8449999999999975E-2</v>
      </c>
      <c r="E47" s="6">
        <f t="shared" ref="E47" si="14">E46-$B$36</f>
        <v>8.7849999999999984E-2</v>
      </c>
      <c r="F47" s="6">
        <f t="shared" ref="F47" si="15">F46-$B$36</f>
        <v>1.1203500000000002</v>
      </c>
      <c r="G47" s="6">
        <f t="shared" ref="G47" si="16">G46-$B$36</f>
        <v>1.6433499999999999</v>
      </c>
      <c r="H47" s="6">
        <f t="shared" ref="H47" si="17">H46-$B$36</f>
        <v>1.8082499999999997</v>
      </c>
      <c r="I47" s="6">
        <f t="shared" ref="I47" si="18">I46-$B$36</f>
        <v>1.7809499999999998</v>
      </c>
    </row>
    <row r="48" spans="1:12" x14ac:dyDescent="0.2">
      <c r="A48" t="s">
        <v>22</v>
      </c>
      <c r="B48">
        <f>24.487*B47+1.2993</f>
        <v>-2.1773650000001421E-2</v>
      </c>
      <c r="C48">
        <f t="shared" ref="C48" si="19">24.487*C47+1.2993</f>
        <v>1.27358865</v>
      </c>
      <c r="D48">
        <f t="shared" ref="D48" si="20">24.487*D47+1.2993</f>
        <v>0.60264485000000056</v>
      </c>
      <c r="E48">
        <f t="shared" ref="E48" si="21">24.487*E47+1.2993</f>
        <v>3.4504829499999996</v>
      </c>
      <c r="F48">
        <f t="shared" ref="F48" si="22">24.487*F47+1.2993</f>
        <v>28.733310450000001</v>
      </c>
      <c r="G48">
        <f t="shared" ref="G48" si="23">24.487*G47+1.2993</f>
        <v>41.540011449999994</v>
      </c>
      <c r="H48">
        <f t="shared" ref="H48" si="24">24.487*H47+1.2993</f>
        <v>45.57791774999999</v>
      </c>
      <c r="I48">
        <f>24.487*I47+1.2993</f>
        <v>44.909422649999996</v>
      </c>
    </row>
    <row r="49" spans="1:9" x14ac:dyDescent="0.2">
      <c r="A49" t="s">
        <v>24</v>
      </c>
      <c r="B49">
        <f>B48*15</f>
        <v>-0.32660475000002132</v>
      </c>
      <c r="C49">
        <f t="shared" ref="C49" si="25">C48*15</f>
        <v>19.103829749999999</v>
      </c>
      <c r="D49">
        <f t="shared" ref="D49" si="26">D48*15</f>
        <v>9.0396727500000083</v>
      </c>
      <c r="E49">
        <f t="shared" ref="E49" si="27">E48*15</f>
        <v>51.757244249999992</v>
      </c>
      <c r="F49">
        <f t="shared" ref="F49" si="28">F48*15</f>
        <v>430.99965675000004</v>
      </c>
      <c r="G49">
        <f t="shared" ref="G49" si="29">G48*15</f>
        <v>623.10017174999996</v>
      </c>
      <c r="H49">
        <f t="shared" ref="H49" si="30">H48*15</f>
        <v>683.66876624999986</v>
      </c>
      <c r="I49">
        <f t="shared" ref="I49" si="31">I48*15</f>
        <v>673.64133974999993</v>
      </c>
    </row>
    <row r="50" spans="1:9" x14ac:dyDescent="0.2">
      <c r="A50" t="s">
        <v>32</v>
      </c>
      <c r="B50">
        <f>B49/50</f>
        <v>-6.5320950000004267E-3</v>
      </c>
      <c r="C50">
        <f t="shared" ref="C50" si="32">C49/50</f>
        <v>0.38207659499999996</v>
      </c>
      <c r="D50">
        <f t="shared" ref="D50" si="33">D49/50</f>
        <v>0.18079345500000016</v>
      </c>
      <c r="E50">
        <f t="shared" ref="E50" si="34">E49/50</f>
        <v>1.0351448849999998</v>
      </c>
      <c r="F50">
        <f t="shared" ref="F50" si="35">F49/50</f>
        <v>8.6199931350000014</v>
      </c>
      <c r="G50">
        <f t="shared" ref="G50" si="36">G49/50</f>
        <v>12.462003435</v>
      </c>
      <c r="H50">
        <f t="shared" ref="H50" si="37">H49/50</f>
        <v>13.673375324999997</v>
      </c>
      <c r="I50">
        <f t="shared" ref="I50" si="38">I49/50</f>
        <v>13.472826794999998</v>
      </c>
    </row>
    <row r="51" spans="1:9" x14ac:dyDescent="0.2">
      <c r="A51" t="s">
        <v>27</v>
      </c>
      <c r="B51">
        <f>B50/H5</f>
        <v>-1.4981869266056022E-3</v>
      </c>
      <c r="C51">
        <f t="shared" ref="C51:I51" si="39">C50/I5</f>
        <v>0.15658876844262293</v>
      </c>
      <c r="D51">
        <f t="shared" si="39"/>
        <v>3.7047839139344292E-2</v>
      </c>
      <c r="E51">
        <f t="shared" si="39"/>
        <v>0.4621182522321427</v>
      </c>
      <c r="F51">
        <f t="shared" si="39"/>
        <v>2.0475043076009505</v>
      </c>
      <c r="G51">
        <f t="shared" si="39"/>
        <v>6.3258900685279187</v>
      </c>
      <c r="H51">
        <f t="shared" si="39"/>
        <v>4.0215809779411753</v>
      </c>
      <c r="I51">
        <f t="shared" si="39"/>
        <v>10.608525035433068</v>
      </c>
    </row>
    <row r="53" spans="1:9" x14ac:dyDescent="0.2">
      <c r="A53" t="s">
        <v>34</v>
      </c>
      <c r="B53">
        <v>0.54730000000000001</v>
      </c>
      <c r="C53">
        <v>0.6431</v>
      </c>
      <c r="D53">
        <v>0.55310000000000004</v>
      </c>
      <c r="E53">
        <v>0.70809999999999995</v>
      </c>
      <c r="F53">
        <v>1.6704000000000001</v>
      </c>
      <c r="G53">
        <v>2.3435999999999999</v>
      </c>
      <c r="H53">
        <v>2.4514</v>
      </c>
      <c r="I53">
        <v>2.3797999999999999</v>
      </c>
    </row>
    <row r="54" spans="1:9" x14ac:dyDescent="0.2">
      <c r="A54" t="s">
        <v>35</v>
      </c>
      <c r="B54" s="6">
        <f>B53-$B$36</f>
        <v>-7.3649999999999993E-2</v>
      </c>
      <c r="C54" s="6">
        <f t="shared" ref="C54" si="40">C53-$B$36</f>
        <v>2.2150000000000003E-2</v>
      </c>
      <c r="D54" s="6">
        <f t="shared" ref="D54" si="41">D53-$B$36</f>
        <v>-6.7849999999999966E-2</v>
      </c>
      <c r="E54" s="6">
        <f t="shared" ref="E54" si="42">E53-$B$36</f>
        <v>8.714999999999995E-2</v>
      </c>
      <c r="F54" s="6">
        <f t="shared" ref="F54" si="43">F53-$B$36</f>
        <v>1.0494500000000002</v>
      </c>
      <c r="G54" s="6">
        <f t="shared" ref="G54" si="44">G53-$B$36</f>
        <v>1.7226499999999998</v>
      </c>
      <c r="H54" s="6">
        <f t="shared" ref="H54" si="45">H53-$B$36</f>
        <v>1.8304499999999999</v>
      </c>
      <c r="I54" s="6">
        <f t="shared" ref="I54" si="46">I53-$B$36</f>
        <v>1.7588499999999998</v>
      </c>
    </row>
    <row r="55" spans="1:9" x14ac:dyDescent="0.2">
      <c r="A55" t="s">
        <v>22</v>
      </c>
      <c r="B55">
        <f>24.487*B54+1.2993</f>
        <v>-0.5041675499999998</v>
      </c>
      <c r="C55">
        <f t="shared" ref="C55" si="47">24.487*C54+1.2993</f>
        <v>1.84168705</v>
      </c>
      <c r="D55">
        <f t="shared" ref="D55" si="48">24.487*D54+1.2993</f>
        <v>-0.36214294999999908</v>
      </c>
      <c r="E55">
        <f t="shared" ref="E55" si="49">24.487*E54+1.2993</f>
        <v>3.4333420499999985</v>
      </c>
      <c r="F55">
        <f t="shared" ref="F55" si="50">24.487*F54+1.2993</f>
        <v>26.997182150000004</v>
      </c>
      <c r="G55">
        <f t="shared" ref="G55" si="51">24.487*G54+1.2993</f>
        <v>43.481830549999991</v>
      </c>
      <c r="H55">
        <f t="shared" ref="H55" si="52">24.487*H54+1.2993</f>
        <v>46.121529149999994</v>
      </c>
      <c r="I55">
        <f>24.487*I54+1.2993</f>
        <v>44.368259949999995</v>
      </c>
    </row>
    <row r="56" spans="1:9" x14ac:dyDescent="0.2">
      <c r="A56" t="s">
        <v>24</v>
      </c>
      <c r="B56">
        <f>B55*15</f>
        <v>-7.5625132499999967</v>
      </c>
      <c r="C56">
        <f t="shared" ref="C56" si="53">C55*15</f>
        <v>27.625305749999999</v>
      </c>
      <c r="D56">
        <f t="shared" ref="D56" si="54">D55*15</f>
        <v>-5.4321442499999861</v>
      </c>
      <c r="E56">
        <f t="shared" ref="E56" si="55">E55*15</f>
        <v>51.500130749999975</v>
      </c>
      <c r="F56">
        <f t="shared" ref="F56" si="56">F55*15</f>
        <v>404.95773225000005</v>
      </c>
      <c r="G56">
        <f t="shared" ref="G56" si="57">G55*15</f>
        <v>652.22745824999981</v>
      </c>
      <c r="H56">
        <f t="shared" ref="H56" si="58">H55*15</f>
        <v>691.82293724999988</v>
      </c>
      <c r="I56">
        <f t="shared" ref="I56" si="59">I55*15</f>
        <v>665.52389924999989</v>
      </c>
    </row>
    <row r="57" spans="1:9" x14ac:dyDescent="0.2">
      <c r="A57" t="s">
        <v>32</v>
      </c>
      <c r="B57">
        <f>B56/50</f>
        <v>-0.15125026499999994</v>
      </c>
      <c r="C57">
        <f t="shared" ref="C57" si="60">C56/50</f>
        <v>0.55250611500000002</v>
      </c>
      <c r="D57">
        <f t="shared" ref="D57" si="61">D56/50</f>
        <v>-0.10864288499999972</v>
      </c>
      <c r="E57">
        <f t="shared" ref="E57" si="62">E56/50</f>
        <v>1.0300026149999995</v>
      </c>
      <c r="F57">
        <f t="shared" ref="F57" si="63">F56/50</f>
        <v>8.0991546450000005</v>
      </c>
      <c r="G57">
        <f t="shared" ref="G57" si="64">G56/50</f>
        <v>13.044549164999996</v>
      </c>
      <c r="H57">
        <f t="shared" ref="H57" si="65">H56/50</f>
        <v>13.836458744999998</v>
      </c>
      <c r="I57">
        <f t="shared" ref="I57" si="66">I56/50</f>
        <v>13.310477984999999</v>
      </c>
    </row>
    <row r="58" spans="1:9" x14ac:dyDescent="0.2">
      <c r="A58" t="s">
        <v>27</v>
      </c>
      <c r="B58">
        <f>B57/H5</f>
        <v>-3.4690427752293564E-2</v>
      </c>
      <c r="C58">
        <f t="shared" ref="C58:I58" si="67">C57/I5</f>
        <v>0.2264369323770492</v>
      </c>
      <c r="D58">
        <f t="shared" si="67"/>
        <v>-2.2262886270491746E-2</v>
      </c>
      <c r="E58">
        <f t="shared" si="67"/>
        <v>0.45982259598214259</v>
      </c>
      <c r="F58">
        <f t="shared" si="67"/>
        <v>1.9237897019002377</v>
      </c>
      <c r="G58">
        <f t="shared" si="67"/>
        <v>6.6215985609137036</v>
      </c>
      <c r="H58">
        <f t="shared" si="67"/>
        <v>4.0695466897058816</v>
      </c>
      <c r="I58">
        <f t="shared" si="67"/>
        <v>10.480691326771652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2019-11-08T01:20:11Z</dcterms:modified>
</cp:coreProperties>
</file>