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Ko/Documents/MIT/Classes/20.109/Module 1/"/>
    </mc:Choice>
  </mc:AlternateContent>
  <xr:revisionPtr revIDLastSave="0" documentId="10_ncr:8100000_{73C338D2-740B-D24A-9DC2-197DA416C7BB}" xr6:coauthVersionLast="34" xr6:coauthVersionMax="34" xr10:uidLastSave="{00000000-0000-0000-0000-000000000000}"/>
  <bookViews>
    <workbookView xWindow="2940" yWindow="460" windowWidth="18960" windowHeight="15440" activeTab="1" xr2:uid="{AC3ABF7B-3DD3-E94C-9260-009F853F5707}"/>
  </bookViews>
  <sheets>
    <sheet name="Sheet1" sheetId="1" r:id="rId1"/>
    <sheet name="Sheet2" sheetId="2" r:id="rId2"/>
    <sheet name="Sheet3" sheetId="3" r:id="rId3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2" l="1"/>
  <c r="B38" i="2"/>
  <c r="B36" i="2"/>
  <c r="B35" i="2"/>
  <c r="B29" i="3"/>
  <c r="C26" i="3"/>
  <c r="C27" i="3"/>
  <c r="B27" i="3"/>
  <c r="B26" i="3"/>
  <c r="C24" i="3"/>
  <c r="B24" i="3"/>
  <c r="C23" i="3"/>
  <c r="B23" i="3"/>
  <c r="C19" i="3"/>
  <c r="C20" i="3"/>
  <c r="C22" i="3"/>
  <c r="B22" i="3"/>
  <c r="B20" i="3"/>
  <c r="B19" i="3"/>
  <c r="B37" i="2" l="1"/>
  <c r="C3" i="2"/>
  <c r="B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E2" i="2"/>
  <c r="D2" i="2"/>
  <c r="C2" i="2"/>
  <c r="B2" i="2"/>
</calcChain>
</file>

<file path=xl/sharedStrings.xml><?xml version="1.0" encoding="utf-8"?>
<sst xmlns="http://schemas.openxmlformats.org/spreadsheetml/2006/main" count="55" uniqueCount="52">
  <si>
    <t>Plate:</t>
  </si>
  <si>
    <t>Sp19 TR PPiase plate 1</t>
  </si>
  <si>
    <t>TimeFormat</t>
  </si>
  <si>
    <t>Kinetic</t>
  </si>
  <si>
    <t>Absorbance</t>
  </si>
  <si>
    <t>Raw</t>
  </si>
  <si>
    <t>Time</t>
  </si>
  <si>
    <t>Temperature(¡C)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</si>
  <si>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</si>
  <si>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</si>
  <si>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</si>
  <si>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</si>
  <si>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</si>
  <si>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</si>
  <si>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</si>
  <si>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</si>
  <si>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</si>
  <si>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</si>
  <si>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</si>
  <si>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</si>
  <si>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Time (s)</t>
  </si>
  <si>
    <t>No substrate #1</t>
  </si>
  <si>
    <t>No chymotrypsin #2</t>
  </si>
  <si>
    <t>No FKBP12 #3</t>
  </si>
  <si>
    <t>Experimental #4</t>
  </si>
  <si>
    <t>#1 1</t>
  </si>
  <si>
    <t>#1 2</t>
  </si>
  <si>
    <t>#1 3</t>
  </si>
  <si>
    <t>#2 1</t>
  </si>
  <si>
    <t>#2 2</t>
  </si>
  <si>
    <t>#2 3</t>
  </si>
  <si>
    <t>#3 1</t>
  </si>
  <si>
    <t>etc.</t>
  </si>
  <si>
    <t>Specific activity</t>
  </si>
  <si>
    <t>L/min</t>
  </si>
  <si>
    <t>L^2/mmol</t>
  </si>
  <si>
    <t>FKBP12 concentration</t>
  </si>
  <si>
    <t>Mean</t>
  </si>
  <si>
    <t># samples = n</t>
  </si>
  <si>
    <t>sqrt(n)</t>
  </si>
  <si>
    <t>tinv = t</t>
  </si>
  <si>
    <t>t*s/sqrt(n)</t>
  </si>
  <si>
    <t>StDev = s</t>
  </si>
  <si>
    <t>UPPER</t>
  </si>
  <si>
    <t>LOWER</t>
  </si>
  <si>
    <t>TTEST</t>
  </si>
  <si>
    <t>Probability that difference in means between 2 samples is due to chance is less than 9.66%. Cannot conclude significance.</t>
  </si>
  <si>
    <t>131.56 µg/mL</t>
  </si>
  <si>
    <t>131.56 mg/L</t>
  </si>
  <si>
    <t>mmol min-1 L-1</t>
  </si>
  <si>
    <t>mmol min-1 mg-1</t>
  </si>
  <si>
    <t>nmol min-1 mg-1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</si>
</sst>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6">
    <xf numFmtId="0" fontId="0" fillId="0" borderId="0" xfId="0"/>
    <xf numFmtId="0" fontId="0" fillId="2" borderId="0" xfId="0" applyFill="1"/>
    <xf numFmtId="21" fontId="0" fillId="0" borderId="0" xfId="0" applyNumberFormat="1"/>
    <xf numFmtId="0" fontId="0" fillId="3" borderId="0" xfId="0" applyFill="1"/>
    <xf numFmtId="0" fontId="1" fillId="4" borderId="0" xfId="1"/>
    <xf numFmtId="0" fontId="1" fillId="4" borderId="1" xfId="1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PPIase Assay Protein 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No substrate #1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Sheet2!$A$2:$A$32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Sheet2!$B$2:$B$32</c:f>
              <c:numCache>
                <c:formatCode>General</c:formatCode>
                <c:ptCount val="31"/>
                <c:pt idx="0">
                  <c:v>0.10593333333333334</c:v>
                </c:pt>
                <c:pt idx="1">
                  <c:v>8.9066666666666669E-2</c:v>
                </c:pt>
                <c:pt idx="2">
                  <c:v>7.4833333333333335E-2</c:v>
                </c:pt>
                <c:pt idx="3">
                  <c:v>6.8133333333333337E-2</c:v>
                </c:pt>
                <c:pt idx="4">
                  <c:v>6.083333333333333E-2</c:v>
                </c:pt>
                <c:pt idx="5">
                  <c:v>6.0199999999999997E-2</c:v>
                </c:pt>
                <c:pt idx="6">
                  <c:v>5.9766666666666669E-2</c:v>
                </c:pt>
                <c:pt idx="7">
                  <c:v>5.7233333333333331E-2</c:v>
                </c:pt>
                <c:pt idx="8">
                  <c:v>5.4033333333333329E-2</c:v>
                </c:pt>
                <c:pt idx="9">
                  <c:v>5.7533333333333346E-2</c:v>
                </c:pt>
                <c:pt idx="10">
                  <c:v>5.4100000000000002E-2</c:v>
                </c:pt>
                <c:pt idx="11">
                  <c:v>4.87E-2</c:v>
                </c:pt>
                <c:pt idx="12">
                  <c:v>4.4933333333333332E-2</c:v>
                </c:pt>
                <c:pt idx="13">
                  <c:v>4.5666666666666668E-2</c:v>
                </c:pt>
                <c:pt idx="14">
                  <c:v>4.4500000000000005E-2</c:v>
                </c:pt>
                <c:pt idx="15">
                  <c:v>4.4466666666666675E-2</c:v>
                </c:pt>
                <c:pt idx="16">
                  <c:v>4.4500000000000005E-2</c:v>
                </c:pt>
                <c:pt idx="17">
                  <c:v>4.4333333333333336E-2</c:v>
                </c:pt>
                <c:pt idx="18">
                  <c:v>4.4433333333333332E-2</c:v>
                </c:pt>
                <c:pt idx="19">
                  <c:v>4.4366666666666665E-2</c:v>
                </c:pt>
                <c:pt idx="20">
                  <c:v>4.4466666666666675E-2</c:v>
                </c:pt>
                <c:pt idx="21">
                  <c:v>4.4366666666666665E-2</c:v>
                </c:pt>
                <c:pt idx="22">
                  <c:v>4.4399999999999995E-2</c:v>
                </c:pt>
                <c:pt idx="23">
                  <c:v>4.4366666666666665E-2</c:v>
                </c:pt>
                <c:pt idx="24">
                  <c:v>4.4433333333333332E-2</c:v>
                </c:pt>
                <c:pt idx="25">
                  <c:v>4.4333333333333336E-2</c:v>
                </c:pt>
                <c:pt idx="26">
                  <c:v>4.4433333333333332E-2</c:v>
                </c:pt>
                <c:pt idx="27">
                  <c:v>4.4199999999999996E-2</c:v>
                </c:pt>
                <c:pt idx="28">
                  <c:v>4.4433333333333332E-2</c:v>
                </c:pt>
                <c:pt idx="29">
                  <c:v>4.4366666666666665E-2</c:v>
                </c:pt>
                <c:pt idx="30">
                  <c:v>4.4399999999999995E-2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6-5342-917D-8E18888074DA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No chymotrypsin #2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Sheet2!$A$2:$A$32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Sheet2!$C$2:$C$32</c:f>
              <c:numCache>
                <c:formatCode>General</c:formatCode>
                <c:ptCount val="31"/>
                <c:pt idx="0">
                  <c:v>6.2866666666666668E-2</c:v>
                </c:pt>
                <c:pt idx="1">
                  <c:v>6.4366666666666669E-2</c:v>
                </c:pt>
                <c:pt idx="2">
                  <c:v>6.433333333333334E-2</c:v>
                </c:pt>
                <c:pt idx="3">
                  <c:v>6.4033333333333331E-2</c:v>
                </c:pt>
                <c:pt idx="4">
                  <c:v>6.3899999999999998E-2</c:v>
                </c:pt>
                <c:pt idx="5">
                  <c:v>6.3866666666666669E-2</c:v>
                </c:pt>
                <c:pt idx="6">
                  <c:v>6.4000000000000001E-2</c:v>
                </c:pt>
                <c:pt idx="7">
                  <c:v>6.4133333333333334E-2</c:v>
                </c:pt>
                <c:pt idx="8">
                  <c:v>6.4666666666666664E-2</c:v>
                </c:pt>
                <c:pt idx="9">
                  <c:v>6.4899999999999999E-2</c:v>
                </c:pt>
                <c:pt idx="10">
                  <c:v>6.5066666666666675E-2</c:v>
                </c:pt>
                <c:pt idx="11">
                  <c:v>6.536666666666667E-2</c:v>
                </c:pt>
                <c:pt idx="12">
                  <c:v>6.5533333333333332E-2</c:v>
                </c:pt>
                <c:pt idx="13">
                  <c:v>6.5833333333333341E-2</c:v>
                </c:pt>
                <c:pt idx="14">
                  <c:v>6.5866666666666671E-2</c:v>
                </c:pt>
                <c:pt idx="15">
                  <c:v>6.6099999999999992E-2</c:v>
                </c:pt>
                <c:pt idx="16">
                  <c:v>6.5966666666666673E-2</c:v>
                </c:pt>
                <c:pt idx="17">
                  <c:v>6.5933333333333344E-2</c:v>
                </c:pt>
                <c:pt idx="18">
                  <c:v>6.6199999999999995E-2</c:v>
                </c:pt>
                <c:pt idx="19">
                  <c:v>6.6299999999999998E-2</c:v>
                </c:pt>
                <c:pt idx="20">
                  <c:v>6.6333333333333341E-2</c:v>
                </c:pt>
                <c:pt idx="21">
                  <c:v>6.6300000000000012E-2</c:v>
                </c:pt>
                <c:pt idx="22">
                  <c:v>6.6699999999999995E-2</c:v>
                </c:pt>
                <c:pt idx="23">
                  <c:v>6.6666666666666666E-2</c:v>
                </c:pt>
                <c:pt idx="24">
                  <c:v>6.6666666666666666E-2</c:v>
                </c:pt>
                <c:pt idx="25">
                  <c:v>6.6833333333333342E-2</c:v>
                </c:pt>
                <c:pt idx="26">
                  <c:v>6.6699999999999995E-2</c:v>
                </c:pt>
                <c:pt idx="27">
                  <c:v>6.6800000000000012E-2</c:v>
                </c:pt>
                <c:pt idx="28">
                  <c:v>6.7100000000000007E-2</c:v>
                </c:pt>
                <c:pt idx="29">
                  <c:v>6.7000000000000004E-2</c:v>
                </c:pt>
                <c:pt idx="30">
                  <c:v>6.696666666666666E-2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6-5342-917D-8E18888074DA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No FKBP12 #3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Sheet2!$A$2:$A$32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Sheet2!$D$2:$D$32</c:f>
              <c:numCache>
                <c:formatCode>General</c:formatCode>
                <c:ptCount val="31"/>
                <c:pt idx="0">
                  <c:v>0.7782</c:v>
                </c:pt>
                <c:pt idx="1">
                  <c:v>0.86929999999999996</c:v>
                </c:pt>
                <c:pt idx="2">
                  <c:v>0.96693333333333342</c:v>
                </c:pt>
                <c:pt idx="3">
                  <c:v>1.0746</c:v>
                </c:pt>
                <c:pt idx="4">
                  <c:v>1.1820666666666666</c:v>
                </c:pt>
                <c:pt idx="5">
                  <c:v>1.3006666666666666</c:v>
                </c:pt>
                <c:pt idx="6">
                  <c:v>1.4167666666666667</c:v>
                </c:pt>
                <c:pt idx="7">
                  <c:v>1.5342333333333331</c:v>
                </c:pt>
                <c:pt idx="8">
                  <c:v>1.6517666666666668</c:v>
                </c:pt>
                <c:pt idx="9">
                  <c:v>1.7632333333333332</c:v>
                </c:pt>
                <c:pt idx="10">
                  <c:v>1.8735666666666668</c:v>
                </c:pt>
                <c:pt idx="11">
                  <c:v>1.9900333333333335</c:v>
                </c:pt>
                <c:pt idx="12">
                  <c:v>2.0839000000000003</c:v>
                </c:pt>
                <c:pt idx="13">
                  <c:v>2.1791333333333331</c:v>
                </c:pt>
                <c:pt idx="14">
                  <c:v>2.2666333333333335</c:v>
                </c:pt>
                <c:pt idx="15">
                  <c:v>2.343433333333333</c:v>
                </c:pt>
                <c:pt idx="16">
                  <c:v>2.412433333333333</c:v>
                </c:pt>
                <c:pt idx="17">
                  <c:v>2.4655333333333331</c:v>
                </c:pt>
                <c:pt idx="18">
                  <c:v>2.5144666666666668</c:v>
                </c:pt>
                <c:pt idx="19">
                  <c:v>2.5584666666666664</c:v>
                </c:pt>
                <c:pt idx="20">
                  <c:v>2.5935999999999999</c:v>
                </c:pt>
                <c:pt idx="21">
                  <c:v>2.6202000000000001</c:v>
                </c:pt>
                <c:pt idx="22">
                  <c:v>2.6426333333333334</c:v>
                </c:pt>
                <c:pt idx="23">
                  <c:v>2.6625000000000001</c:v>
                </c:pt>
                <c:pt idx="24">
                  <c:v>2.6731666666666669</c:v>
                </c:pt>
                <c:pt idx="25">
                  <c:v>2.6895333333333333</c:v>
                </c:pt>
                <c:pt idx="26">
                  <c:v>2.7027333333333332</c:v>
                </c:pt>
                <c:pt idx="27">
                  <c:v>2.7083999999999997</c:v>
                </c:pt>
                <c:pt idx="28">
                  <c:v>2.7177333333333333</c:v>
                </c:pt>
                <c:pt idx="29">
                  <c:v>2.7271666666666667</c:v>
                </c:pt>
                <c:pt idx="30">
                  <c:v>2.7310333333333339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26-5342-917D-8E18888074DA}"/>
            </c:ext>
          </c:extLst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Experimental #4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Sheet2!$A$2:$A$32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Sheet2!$E$2:$E$32</c:f>
              <c:numCache>
                <c:formatCode>General</c:formatCode>
                <c:ptCount val="31"/>
                <c:pt idx="0">
                  <c:v>0.99089999999999989</c:v>
                </c:pt>
                <c:pt idx="1">
                  <c:v>1.1148</c:v>
                </c:pt>
                <c:pt idx="2">
                  <c:v>1.2447333333333335</c:v>
                </c:pt>
                <c:pt idx="3">
                  <c:v>1.3821333333333332</c:v>
                </c:pt>
                <c:pt idx="4">
                  <c:v>1.5166666666666666</c:v>
                </c:pt>
                <c:pt idx="5">
                  <c:v>1.6511666666666667</c:v>
                </c:pt>
                <c:pt idx="6">
                  <c:v>1.7834666666666668</c:v>
                </c:pt>
                <c:pt idx="7">
                  <c:v>1.9095000000000002</c:v>
                </c:pt>
                <c:pt idx="8">
                  <c:v>2.0236999999999998</c:v>
                </c:pt>
                <c:pt idx="9">
                  <c:v>2.1373666666666669</c:v>
                </c:pt>
                <c:pt idx="10">
                  <c:v>2.2409666666666666</c:v>
                </c:pt>
                <c:pt idx="11">
                  <c:v>2.3407</c:v>
                </c:pt>
                <c:pt idx="12">
                  <c:v>2.4224333333333332</c:v>
                </c:pt>
                <c:pt idx="13">
                  <c:v>2.486333333333334</c:v>
                </c:pt>
                <c:pt idx="14">
                  <c:v>2.5379666666666663</c:v>
                </c:pt>
                <c:pt idx="15">
                  <c:v>2.5730000000000004</c:v>
                </c:pt>
                <c:pt idx="16">
                  <c:v>2.5957000000000003</c:v>
                </c:pt>
                <c:pt idx="17">
                  <c:v>2.6116666666666668</c:v>
                </c:pt>
                <c:pt idx="18">
                  <c:v>2.6242999999999999</c:v>
                </c:pt>
                <c:pt idx="19">
                  <c:v>2.6314999999999995</c:v>
                </c:pt>
                <c:pt idx="20">
                  <c:v>2.6343000000000001</c:v>
                </c:pt>
                <c:pt idx="21">
                  <c:v>2.6374666666666666</c:v>
                </c:pt>
                <c:pt idx="22">
                  <c:v>2.6408</c:v>
                </c:pt>
                <c:pt idx="23">
                  <c:v>2.6429333333333331</c:v>
                </c:pt>
                <c:pt idx="24">
                  <c:v>2.6449333333333338</c:v>
                </c:pt>
                <c:pt idx="25">
                  <c:v>2.6446999999999998</c:v>
                </c:pt>
                <c:pt idx="26">
                  <c:v>2.6469999999999998</c:v>
                </c:pt>
                <c:pt idx="27">
                  <c:v>2.6426666666666669</c:v>
                </c:pt>
                <c:pt idx="28">
                  <c:v>2.6419999999999999</c:v>
                </c:pt>
                <c:pt idx="29">
                  <c:v>2.6436000000000002</c:v>
                </c:pt>
                <c:pt idx="30">
                  <c:v>2.644366666666667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26-5342-917D-8E1888807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89023"/>
        <c:axId val="1999373663"/>
      </c:lineChart>
      <c:catAx>
        <c:axId val="1976189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373663"/>
        <c:crosses val="autoZero"/>
        <c:auto val="1"/>
        <c:lblAlgn val="ctr"/>
        <c:lblOffset val="100"/>
        <c:noMultiLvlLbl val="0"/>
      </c:catAx>
      <c:valAx>
        <c:axId val="1999373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Abs405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6189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PPIase Assay: Activity of FKBP12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Sheet3!$B$26:$C$26</c:f>
                <c:numCache>
                  <c:formatCode>General</c:formatCode>
                  <c:ptCount val="2"/>
                  <c:pt idx="0">
                    <c:v>1.8549805695038846</c:v>
                  </c:pt>
                  <c:pt idx="1">
                    <c:v>2.1799328700854246</c:v>
                  </c:pt>
                </c:numCache>
              </c:numRef>
            </c:plus>
            <c:minus>
              <c:numRef>
                <c:f>Sheet3!$B$27:$C$27</c:f>
                <c:numCache>
                  <c:formatCode>General</c:formatCode>
                  <c:ptCount val="2"/>
                  <c:pt idx="0">
                    <c:v>1.304327763829449</c:v>
                  </c:pt>
                  <c:pt idx="1">
                    <c:v>1.6145462965812423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Sheet3!$B$1:$C$1</c:f>
              <c:strCache>
                <c:ptCount val="2"/>
                <c:pt idx="0">
                  <c:v>No FKBP12 #3</c:v>
                </c:pt>
                <c:pt idx="1">
                  <c:v>Experimental #4</c:v>
                </c:pt>
              </c:strCache>
            </c:strRef>
          </c:cat>
          <c:val>
            <c:numRef>
              <c:f>Sheet3!$B$19:$C$19</c:f>
              <c:numCache>
                <c:formatCode>General</c:formatCode>
                <c:ptCount val="2"/>
                <c:pt idx="0">
                  <c:v>1.5796541666666668</c:v>
                </c:pt>
                <c:pt idx="1">
                  <c:v>1.8972395833333335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F-214F-8D2C-F35257947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3775104"/>
        <c:axId val="2023776784"/>
      </c:barChart>
      <c:catAx>
        <c:axId val="20237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776784"/>
        <c:crosses val="autoZero"/>
        <c:auto val="1"/>
        <c:lblAlgn val="ctr"/>
        <c:lblOffset val="100"/>
        <c:noMultiLvlLbl val="0"/>
      </c:catAx>
      <c:valAx>
        <c:axId val="202377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Abs405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77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311150</xdr:colOff>
      <xdr:row>14</xdr:row>
      <xdr:rowOff>139700</xdr:rowOff>
    </xdr:from>
    <xdr:to>
      <xdr:col>5</xdr:col>
      <xdr:colOff>381000</xdr:colOff>
      <xdr:row>33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803101-BCA2-0743-8F84-5F5E81DC38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463550</xdr:colOff>
      <xdr:row>9</xdr:row>
      <xdr:rowOff>101600</xdr:rowOff>
    </xdr:from>
    <xdr:to>
      <xdr:col>9</xdr:col>
      <xdr:colOff>82550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160485-C5A2-6E4A-A029-FFD2B7378E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88D8-59DE-F94C-9563-CCB2D18FBA95}">
  <dimension ref="A1:N33"/>
  <sheetViews>
    <sheetView workbookViewId="0">
      <selection activeCell="C3" sqref="C3:N33"/>
    </sheetView>
  </sheetViews>
  <sheetFormatPr baseColWidth="10" defaultRowHeight="16" x14ac:dyDescent="0.2"/>
  <sheetData>
    <row r="1" spans="1:14" x14ac:dyDescent="0.2">
      <c r="A1" t="s">
        <v>0</v>
      </c>
      <c r="B1" t="s">
        <v>1</v>
      </c>
      <c r="C1">
        <v>1.3</v>
      </c>
      <c r="D1" t="s">
        <v>2</v>
      </c>
      <c r="E1" t="s">
        <v>3</v>
      </c>
      <c r="F1" t="s">
        <v>4</v>
      </c>
      <c r="G1" t="s">
        <v>5</v>
      </c>
      <c r="H1" t="b">
        <v>0</v>
      </c>
      <c r="I1">
        <v>31</v>
      </c>
      <c r="J1">
        <v>1800</v>
      </c>
      <c r="K1">
        <v>60</v>
      </c>
    </row>
    <row r="2" spans="1:14" x14ac:dyDescent="0.2">
      <c r="A2" t="s">
        <v>6</v>
      </c>
      <c r="B2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</row>
    <row r="3" spans="1:14" x14ac:dyDescent="0.2">
      <c r="A3" s="2">
        <v>0</v>
      </c>
      <c r="B3">
        <v>23</v>
      </c>
      <c r="C3">
        <v>4.3999999999999997E-2</v>
      </c>
      <c r="D3">
        <v>4.6100000000000002E-2</v>
      </c>
      <c r="E3">
        <v>0.22770000000000001</v>
      </c>
      <c r="F3">
        <v>6.2E-2</v>
      </c>
      <c r="G3">
        <v>6.2700000000000006E-2</v>
      </c>
      <c r="H3">
        <v>6.3899999999999998E-2</v>
      </c>
      <c r="I3">
        <v>0.78859999999999997</v>
      </c>
      <c r="J3">
        <v>0.88429999999999997</v>
      </c>
      <c r="K3">
        <v>0.66169999999999995</v>
      </c>
      <c r="L3">
        <v>1.0650999999999999</v>
      </c>
      <c r="M3">
        <v>1.0048999999999999</v>
      </c>
      <c r="N3">
        <v>0.90269999999999995</v>
      </c>
    </row>
    <row r="4" spans="1:14" x14ac:dyDescent="0.2">
      <c r="A4" s="2">
        <v>6.9444444444444447E-4</v>
      </c>
      <c r="B4">
        <v>23</v>
      </c>
      <c r="C4">
        <v>4.3900000000000002E-2</v>
      </c>
      <c r="D4">
        <v>4.5999999999999999E-2</v>
      </c>
      <c r="E4">
        <v>0.17730000000000001</v>
      </c>
      <c r="F4">
        <v>6.3500000000000001E-2</v>
      </c>
      <c r="G4">
        <v>6.3600000000000004E-2</v>
      </c>
      <c r="H4">
        <v>6.6000000000000003E-2</v>
      </c>
      <c r="I4">
        <v>0.878</v>
      </c>
      <c r="J4">
        <v>0.97660000000000002</v>
      </c>
      <c r="K4">
        <v>0.75329999999999997</v>
      </c>
      <c r="L4">
        <v>1.1981999999999999</v>
      </c>
      <c r="M4">
        <v>1.1200000000000001</v>
      </c>
      <c r="N4">
        <v>1.0262</v>
      </c>
    </row>
    <row r="5" spans="1:14" x14ac:dyDescent="0.2">
      <c r="A5" s="2">
        <v>1.3888888888888889E-3</v>
      </c>
      <c r="B5">
        <v>23</v>
      </c>
      <c r="C5">
        <v>4.3700000000000003E-2</v>
      </c>
      <c r="D5">
        <v>4.5900000000000003E-2</v>
      </c>
      <c r="E5">
        <v>0.13489999999999999</v>
      </c>
      <c r="F5">
        <v>6.3E-2</v>
      </c>
      <c r="G5">
        <v>6.3899999999999998E-2</v>
      </c>
      <c r="H5">
        <v>6.6100000000000006E-2</v>
      </c>
      <c r="I5">
        <v>0.97709999999999997</v>
      </c>
      <c r="J5">
        <v>1.0813999999999999</v>
      </c>
      <c r="K5">
        <v>0.84230000000000005</v>
      </c>
      <c r="L5">
        <v>1.3251999999999999</v>
      </c>
      <c r="M5">
        <v>1.2464</v>
      </c>
      <c r="N5">
        <v>1.1626000000000001</v>
      </c>
    </row>
    <row r="6" spans="1:14" x14ac:dyDescent="0.2">
      <c r="A6" s="2">
        <v>2.0833333333333333E-3</v>
      </c>
      <c r="B6">
        <v>23</v>
      </c>
      <c r="C6">
        <v>4.3900000000000002E-2</v>
      </c>
      <c r="D6">
        <v>4.53E-2</v>
      </c>
      <c r="E6">
        <v>0.1152</v>
      </c>
      <c r="F6">
        <v>6.3E-2</v>
      </c>
      <c r="G6">
        <v>6.2700000000000006E-2</v>
      </c>
      <c r="H6">
        <v>6.6400000000000001E-2</v>
      </c>
      <c r="I6">
        <v>1.0826</v>
      </c>
      <c r="J6">
        <v>1.1995</v>
      </c>
      <c r="K6">
        <v>0.94169999999999998</v>
      </c>
      <c r="L6">
        <v>1.4631000000000001</v>
      </c>
      <c r="M6">
        <v>1.3794999999999999</v>
      </c>
      <c r="N6">
        <v>1.3038000000000001</v>
      </c>
    </row>
    <row r="7" spans="1:14" x14ac:dyDescent="0.2">
      <c r="A7" s="2">
        <v>2.7777777777777779E-3</v>
      </c>
      <c r="B7">
        <v>23</v>
      </c>
      <c r="C7">
        <v>4.3700000000000003E-2</v>
      </c>
      <c r="D7">
        <v>4.5199999999999997E-2</v>
      </c>
      <c r="E7">
        <v>9.3600000000000003E-2</v>
      </c>
      <c r="F7">
        <v>6.3100000000000003E-2</v>
      </c>
      <c r="G7">
        <v>6.3E-2</v>
      </c>
      <c r="H7">
        <v>6.5600000000000006E-2</v>
      </c>
      <c r="I7">
        <v>1.2014</v>
      </c>
      <c r="J7">
        <v>1.3131999999999999</v>
      </c>
      <c r="K7">
        <v>1.0316000000000001</v>
      </c>
      <c r="L7">
        <v>1.6027</v>
      </c>
      <c r="M7">
        <v>1.5112000000000001</v>
      </c>
      <c r="N7">
        <v>1.4360999999999999</v>
      </c>
    </row>
    <row r="8" spans="1:14" x14ac:dyDescent="0.2">
      <c r="A8" s="2">
        <v>3.472222222222222E-3</v>
      </c>
      <c r="B8">
        <v>23</v>
      </c>
      <c r="C8">
        <v>4.3700000000000003E-2</v>
      </c>
      <c r="D8">
        <v>4.4999999999999998E-2</v>
      </c>
      <c r="E8">
        <v>9.1899999999999996E-2</v>
      </c>
      <c r="F8">
        <v>6.3700000000000007E-2</v>
      </c>
      <c r="G8">
        <v>6.3500000000000001E-2</v>
      </c>
      <c r="H8">
        <v>6.4399999999999999E-2</v>
      </c>
      <c r="I8">
        <v>1.3201000000000001</v>
      </c>
      <c r="J8">
        <v>1.4379</v>
      </c>
      <c r="K8">
        <v>1.1439999999999999</v>
      </c>
      <c r="L8">
        <v>1.7384999999999999</v>
      </c>
      <c r="M8">
        <v>1.6424000000000001</v>
      </c>
      <c r="N8">
        <v>1.5726</v>
      </c>
    </row>
    <row r="9" spans="1:14" x14ac:dyDescent="0.2">
      <c r="A9" s="2">
        <v>4.1666666666666666E-3</v>
      </c>
      <c r="B9">
        <v>23</v>
      </c>
      <c r="C9">
        <v>4.3700000000000003E-2</v>
      </c>
      <c r="D9">
        <v>4.48E-2</v>
      </c>
      <c r="E9">
        <v>9.0800000000000006E-2</v>
      </c>
      <c r="F9">
        <v>6.4100000000000004E-2</v>
      </c>
      <c r="G9">
        <v>6.4000000000000001E-2</v>
      </c>
      <c r="H9">
        <v>6.3899999999999998E-2</v>
      </c>
      <c r="I9">
        <v>1.4376</v>
      </c>
      <c r="J9">
        <v>1.5641</v>
      </c>
      <c r="K9">
        <v>1.2485999999999999</v>
      </c>
      <c r="L9">
        <v>1.8685</v>
      </c>
      <c r="M9">
        <v>1.7728999999999999</v>
      </c>
      <c r="N9">
        <v>1.7090000000000001</v>
      </c>
    </row>
    <row r="10" spans="1:14" x14ac:dyDescent="0.2">
      <c r="A10" s="2">
        <v>4.8611111111111112E-3</v>
      </c>
      <c r="B10">
        <v>23</v>
      </c>
      <c r="C10">
        <v>4.3799999999999999E-2</v>
      </c>
      <c r="D10">
        <v>4.4699999999999997E-2</v>
      </c>
      <c r="E10">
        <v>8.3199999999999996E-2</v>
      </c>
      <c r="F10">
        <v>6.4399999999999999E-2</v>
      </c>
      <c r="G10">
        <v>6.4399999999999999E-2</v>
      </c>
      <c r="H10">
        <v>6.3600000000000004E-2</v>
      </c>
      <c r="I10">
        <v>1.5472999999999999</v>
      </c>
      <c r="J10">
        <v>1.6983999999999999</v>
      </c>
      <c r="K10">
        <v>1.357</v>
      </c>
      <c r="L10">
        <v>2.0125000000000002</v>
      </c>
      <c r="M10">
        <v>1.8874</v>
      </c>
      <c r="N10">
        <v>1.8286</v>
      </c>
    </row>
    <row r="11" spans="1:14" x14ac:dyDescent="0.2">
      <c r="A11" s="2">
        <v>5.5555555555555558E-3</v>
      </c>
      <c r="B11">
        <v>23</v>
      </c>
      <c r="C11">
        <v>4.36E-2</v>
      </c>
      <c r="D11">
        <v>4.4400000000000002E-2</v>
      </c>
      <c r="E11">
        <v>7.4099999999999999E-2</v>
      </c>
      <c r="F11">
        <v>6.4899999999999999E-2</v>
      </c>
      <c r="G11">
        <v>6.4899999999999999E-2</v>
      </c>
      <c r="H11">
        <v>6.4199999999999993E-2</v>
      </c>
      <c r="I11">
        <v>1.665</v>
      </c>
      <c r="J11">
        <v>1.8117000000000001</v>
      </c>
      <c r="K11">
        <v>1.4785999999999999</v>
      </c>
      <c r="L11">
        <v>2.1404999999999998</v>
      </c>
      <c r="M11">
        <v>1.9886999999999999</v>
      </c>
      <c r="N11">
        <v>1.9419</v>
      </c>
    </row>
    <row r="12" spans="1:14" x14ac:dyDescent="0.2">
      <c r="A12" s="2">
        <v>6.2499999999999995E-3</v>
      </c>
      <c r="B12">
        <v>23</v>
      </c>
      <c r="C12">
        <v>4.3700000000000003E-2</v>
      </c>
      <c r="D12">
        <v>4.4400000000000002E-2</v>
      </c>
      <c r="E12">
        <v>8.4500000000000006E-2</v>
      </c>
      <c r="F12">
        <v>6.4799999999999996E-2</v>
      </c>
      <c r="G12">
        <v>6.5299999999999997E-2</v>
      </c>
      <c r="H12">
        <v>6.4600000000000005E-2</v>
      </c>
      <c r="I12">
        <v>1.7777000000000001</v>
      </c>
      <c r="J12">
        <v>1.9107000000000001</v>
      </c>
      <c r="K12">
        <v>1.6012999999999999</v>
      </c>
      <c r="L12">
        <v>2.2642000000000002</v>
      </c>
      <c r="M12">
        <v>2.0813999999999999</v>
      </c>
      <c r="N12">
        <v>2.0665</v>
      </c>
    </row>
    <row r="13" spans="1:14" x14ac:dyDescent="0.2">
      <c r="A13" s="2">
        <v>6.9444444444444441E-3</v>
      </c>
      <c r="B13">
        <v>23</v>
      </c>
      <c r="C13">
        <v>4.36E-2</v>
      </c>
      <c r="D13">
        <v>4.4400000000000002E-2</v>
      </c>
      <c r="E13">
        <v>7.4300000000000005E-2</v>
      </c>
      <c r="F13">
        <v>6.5000000000000002E-2</v>
      </c>
      <c r="G13">
        <v>6.54E-2</v>
      </c>
      <c r="H13">
        <v>6.4799999999999996E-2</v>
      </c>
      <c r="I13">
        <v>1.8874</v>
      </c>
      <c r="J13">
        <v>2.0087000000000002</v>
      </c>
      <c r="K13">
        <v>1.7245999999999999</v>
      </c>
      <c r="L13">
        <v>2.3632</v>
      </c>
      <c r="M13">
        <v>2.1667999999999998</v>
      </c>
      <c r="N13">
        <v>2.1928999999999998</v>
      </c>
    </row>
    <row r="14" spans="1:14" x14ac:dyDescent="0.2">
      <c r="A14" s="2">
        <v>7.6388888888888886E-3</v>
      </c>
      <c r="B14">
        <v>23</v>
      </c>
      <c r="C14">
        <v>4.3499999999999997E-2</v>
      </c>
      <c r="D14">
        <v>4.4200000000000003E-2</v>
      </c>
      <c r="E14">
        <v>5.8400000000000001E-2</v>
      </c>
      <c r="F14">
        <v>6.5299999999999997E-2</v>
      </c>
      <c r="G14">
        <v>6.5699999999999995E-2</v>
      </c>
      <c r="H14">
        <v>6.5100000000000005E-2</v>
      </c>
      <c r="I14">
        <v>1.9941</v>
      </c>
      <c r="J14">
        <v>2.1345999999999998</v>
      </c>
      <c r="K14">
        <v>1.8413999999999999</v>
      </c>
      <c r="L14">
        <v>2.4517000000000002</v>
      </c>
      <c r="M14">
        <v>2.2627000000000002</v>
      </c>
      <c r="N14">
        <v>2.3077000000000001</v>
      </c>
    </row>
    <row r="15" spans="1:14" x14ac:dyDescent="0.2">
      <c r="A15" s="2">
        <v>8.3333333333333332E-3</v>
      </c>
      <c r="B15">
        <v>23</v>
      </c>
      <c r="C15">
        <v>4.36E-2</v>
      </c>
      <c r="D15">
        <v>4.4299999999999999E-2</v>
      </c>
      <c r="E15">
        <v>4.6899999999999997E-2</v>
      </c>
      <c r="F15">
        <v>6.5500000000000003E-2</v>
      </c>
      <c r="G15">
        <v>6.5799999999999997E-2</v>
      </c>
      <c r="H15">
        <v>6.5299999999999997E-2</v>
      </c>
      <c r="I15">
        <v>2.0947</v>
      </c>
      <c r="J15">
        <v>2.2143000000000002</v>
      </c>
      <c r="K15">
        <v>1.9427000000000001</v>
      </c>
      <c r="L15">
        <v>2.5066999999999999</v>
      </c>
      <c r="M15">
        <v>2.3448000000000002</v>
      </c>
      <c r="N15">
        <v>2.4157999999999999</v>
      </c>
    </row>
    <row r="16" spans="1:14" x14ac:dyDescent="0.2">
      <c r="A16" s="2">
        <v>9.0277777777777787E-3</v>
      </c>
      <c r="B16">
        <v>23</v>
      </c>
      <c r="C16">
        <v>4.3400000000000001E-2</v>
      </c>
      <c r="D16">
        <v>4.4200000000000003E-2</v>
      </c>
      <c r="E16">
        <v>4.9399999999999999E-2</v>
      </c>
      <c r="F16">
        <v>6.5799999999999997E-2</v>
      </c>
      <c r="G16">
        <v>6.6100000000000006E-2</v>
      </c>
      <c r="H16">
        <v>6.5600000000000006E-2</v>
      </c>
      <c r="I16">
        <v>2.1817000000000002</v>
      </c>
      <c r="J16">
        <v>2.3062999999999998</v>
      </c>
      <c r="K16">
        <v>2.0493999999999999</v>
      </c>
      <c r="L16">
        <v>2.5525000000000002</v>
      </c>
      <c r="M16">
        <v>2.4083000000000001</v>
      </c>
      <c r="N16">
        <v>2.4982000000000002</v>
      </c>
    </row>
    <row r="17" spans="1:14" x14ac:dyDescent="0.2">
      <c r="A17" s="2">
        <v>9.7222222222222224E-3</v>
      </c>
      <c r="B17">
        <v>23</v>
      </c>
      <c r="C17">
        <v>4.3499999999999997E-2</v>
      </c>
      <c r="D17">
        <v>4.4200000000000003E-2</v>
      </c>
      <c r="E17">
        <v>4.58E-2</v>
      </c>
      <c r="F17">
        <v>6.5500000000000003E-2</v>
      </c>
      <c r="G17">
        <v>6.6199999999999995E-2</v>
      </c>
      <c r="H17">
        <v>6.59E-2</v>
      </c>
      <c r="I17">
        <v>2.2645</v>
      </c>
      <c r="J17">
        <v>2.3862000000000001</v>
      </c>
      <c r="K17">
        <v>2.1492</v>
      </c>
      <c r="L17">
        <v>2.5861999999999998</v>
      </c>
      <c r="M17">
        <v>2.4704000000000002</v>
      </c>
      <c r="N17">
        <v>2.5573000000000001</v>
      </c>
    </row>
    <row r="18" spans="1:14" x14ac:dyDescent="0.2">
      <c r="A18" s="2">
        <v>1.0416666666666666E-2</v>
      </c>
      <c r="B18">
        <v>23.1</v>
      </c>
      <c r="C18">
        <v>4.3400000000000001E-2</v>
      </c>
      <c r="D18">
        <v>4.4200000000000003E-2</v>
      </c>
      <c r="E18">
        <v>4.58E-2</v>
      </c>
      <c r="F18">
        <v>6.59E-2</v>
      </c>
      <c r="G18">
        <v>6.6299999999999998E-2</v>
      </c>
      <c r="H18">
        <v>6.6100000000000006E-2</v>
      </c>
      <c r="I18">
        <v>2.3283999999999998</v>
      </c>
      <c r="J18">
        <v>2.4592999999999998</v>
      </c>
      <c r="K18">
        <v>2.2425999999999999</v>
      </c>
      <c r="L18">
        <v>2.6025</v>
      </c>
      <c r="M18">
        <v>2.5085000000000002</v>
      </c>
      <c r="N18">
        <v>2.6080000000000001</v>
      </c>
    </row>
    <row r="19" spans="1:14" x14ac:dyDescent="0.2">
      <c r="A19" s="2">
        <v>1.1111111111111112E-2</v>
      </c>
      <c r="B19">
        <v>23.1</v>
      </c>
      <c r="C19">
        <v>4.36E-2</v>
      </c>
      <c r="D19">
        <v>4.4200000000000003E-2</v>
      </c>
      <c r="E19">
        <v>4.5699999999999998E-2</v>
      </c>
      <c r="F19">
        <v>6.5500000000000003E-2</v>
      </c>
      <c r="G19">
        <v>6.6299999999999998E-2</v>
      </c>
      <c r="H19">
        <v>6.6100000000000006E-2</v>
      </c>
      <c r="I19">
        <v>2.3965999999999998</v>
      </c>
      <c r="J19">
        <v>2.5268999999999999</v>
      </c>
      <c r="K19">
        <v>2.3138000000000001</v>
      </c>
      <c r="L19">
        <v>2.6187</v>
      </c>
      <c r="M19">
        <v>2.5390999999999999</v>
      </c>
      <c r="N19">
        <v>2.6293000000000002</v>
      </c>
    </row>
    <row r="20" spans="1:14" x14ac:dyDescent="0.2">
      <c r="A20" s="2">
        <v>1.1805555555555555E-2</v>
      </c>
      <c r="B20">
        <v>23.1</v>
      </c>
      <c r="C20">
        <v>4.3299999999999998E-2</v>
      </c>
      <c r="D20">
        <v>4.41E-2</v>
      </c>
      <c r="E20">
        <v>4.5600000000000002E-2</v>
      </c>
      <c r="F20">
        <v>6.6100000000000006E-2</v>
      </c>
      <c r="G20">
        <v>6.6100000000000006E-2</v>
      </c>
      <c r="H20">
        <v>6.5600000000000006E-2</v>
      </c>
      <c r="I20">
        <v>2.4485999999999999</v>
      </c>
      <c r="J20">
        <v>2.57</v>
      </c>
      <c r="K20">
        <v>2.3780000000000001</v>
      </c>
      <c r="L20">
        <v>2.6261000000000001</v>
      </c>
      <c r="M20">
        <v>2.5573999999999999</v>
      </c>
      <c r="N20">
        <v>2.6515</v>
      </c>
    </row>
    <row r="21" spans="1:14" x14ac:dyDescent="0.2">
      <c r="A21" s="2">
        <v>1.2499999999999999E-2</v>
      </c>
      <c r="B21">
        <v>23.1</v>
      </c>
      <c r="C21">
        <v>4.3700000000000003E-2</v>
      </c>
      <c r="D21">
        <v>4.41E-2</v>
      </c>
      <c r="E21">
        <v>4.5499999999999999E-2</v>
      </c>
      <c r="F21">
        <v>6.59E-2</v>
      </c>
      <c r="G21">
        <v>6.6500000000000004E-2</v>
      </c>
      <c r="H21">
        <v>6.6199999999999995E-2</v>
      </c>
      <c r="I21">
        <v>2.4950999999999999</v>
      </c>
      <c r="J21">
        <v>2.6175999999999999</v>
      </c>
      <c r="K21">
        <v>2.4306999999999999</v>
      </c>
      <c r="L21">
        <v>2.6295000000000002</v>
      </c>
      <c r="M21">
        <v>2.5764999999999998</v>
      </c>
      <c r="N21">
        <v>2.6669</v>
      </c>
    </row>
    <row r="22" spans="1:14" x14ac:dyDescent="0.2">
      <c r="A22" s="2">
        <v>1.3194444444444444E-2</v>
      </c>
      <c r="B22">
        <v>23.1</v>
      </c>
      <c r="C22">
        <v>4.3400000000000001E-2</v>
      </c>
      <c r="D22">
        <v>4.41E-2</v>
      </c>
      <c r="E22">
        <v>4.5600000000000002E-2</v>
      </c>
      <c r="F22">
        <v>6.6500000000000004E-2</v>
      </c>
      <c r="G22">
        <v>6.6600000000000006E-2</v>
      </c>
      <c r="H22">
        <v>6.5799999999999997E-2</v>
      </c>
      <c r="I22">
        <v>2.5352999999999999</v>
      </c>
      <c r="J22">
        <v>2.6602000000000001</v>
      </c>
      <c r="K22">
        <v>2.4799000000000002</v>
      </c>
      <c r="L22">
        <v>2.6408999999999998</v>
      </c>
      <c r="M22">
        <v>2.5865999999999998</v>
      </c>
      <c r="N22">
        <v>2.6669999999999998</v>
      </c>
    </row>
    <row r="23" spans="1:14" x14ac:dyDescent="0.2">
      <c r="A23" s="2">
        <v>1.3888888888888888E-2</v>
      </c>
      <c r="B23">
        <v>23.1</v>
      </c>
      <c r="C23">
        <v>4.3700000000000003E-2</v>
      </c>
      <c r="D23">
        <v>4.41E-2</v>
      </c>
      <c r="E23">
        <v>4.5600000000000002E-2</v>
      </c>
      <c r="F23">
        <v>6.6100000000000006E-2</v>
      </c>
      <c r="G23">
        <v>6.6900000000000001E-2</v>
      </c>
      <c r="H23">
        <v>6.6000000000000003E-2</v>
      </c>
      <c r="I23">
        <v>2.5741999999999998</v>
      </c>
      <c r="J23">
        <v>2.6876000000000002</v>
      </c>
      <c r="K23">
        <v>2.5190000000000001</v>
      </c>
      <c r="L23">
        <v>2.6406000000000001</v>
      </c>
      <c r="M23">
        <v>2.5872000000000002</v>
      </c>
      <c r="N23">
        <v>2.6751</v>
      </c>
    </row>
    <row r="24" spans="1:14" x14ac:dyDescent="0.2">
      <c r="A24" s="2">
        <v>1.4583333333333332E-2</v>
      </c>
      <c r="B24">
        <v>23.1</v>
      </c>
      <c r="C24">
        <v>4.3400000000000001E-2</v>
      </c>
      <c r="D24">
        <v>4.41E-2</v>
      </c>
      <c r="E24">
        <v>4.5600000000000002E-2</v>
      </c>
      <c r="F24">
        <v>6.6199999999999995E-2</v>
      </c>
      <c r="G24">
        <v>6.6600000000000006E-2</v>
      </c>
      <c r="H24">
        <v>6.6100000000000006E-2</v>
      </c>
      <c r="I24">
        <v>2.5994000000000002</v>
      </c>
      <c r="J24">
        <v>2.7101000000000002</v>
      </c>
      <c r="K24">
        <v>2.5510999999999999</v>
      </c>
      <c r="L24">
        <v>2.6400999999999999</v>
      </c>
      <c r="M24">
        <v>2.5895999999999999</v>
      </c>
      <c r="N24">
        <v>2.6827000000000001</v>
      </c>
    </row>
    <row r="25" spans="1:14" x14ac:dyDescent="0.2">
      <c r="A25" s="2">
        <v>1.5277777777777777E-2</v>
      </c>
      <c r="B25">
        <v>23.1</v>
      </c>
      <c r="C25">
        <v>4.36E-2</v>
      </c>
      <c r="D25">
        <v>4.41E-2</v>
      </c>
      <c r="E25">
        <v>4.5499999999999999E-2</v>
      </c>
      <c r="F25">
        <v>6.6500000000000004E-2</v>
      </c>
      <c r="G25">
        <v>6.7100000000000007E-2</v>
      </c>
      <c r="H25">
        <v>6.6500000000000004E-2</v>
      </c>
      <c r="I25">
        <v>2.6158999999999999</v>
      </c>
      <c r="J25">
        <v>2.7361</v>
      </c>
      <c r="K25">
        <v>2.5758999999999999</v>
      </c>
      <c r="L25">
        <v>2.6423000000000001</v>
      </c>
      <c r="M25">
        <v>2.5941000000000001</v>
      </c>
      <c r="N25">
        <v>2.6859999999999999</v>
      </c>
    </row>
    <row r="26" spans="1:14" x14ac:dyDescent="0.2">
      <c r="A26" s="2">
        <v>1.5972222222222224E-2</v>
      </c>
      <c r="B26">
        <v>23.1</v>
      </c>
      <c r="C26">
        <v>4.3299999999999998E-2</v>
      </c>
      <c r="D26">
        <v>4.41E-2</v>
      </c>
      <c r="E26">
        <v>4.5699999999999998E-2</v>
      </c>
      <c r="F26">
        <v>6.6500000000000004E-2</v>
      </c>
      <c r="G26">
        <v>6.7100000000000007E-2</v>
      </c>
      <c r="H26">
        <v>6.6400000000000001E-2</v>
      </c>
      <c r="I26">
        <v>2.6385999999999998</v>
      </c>
      <c r="J26">
        <v>2.7416999999999998</v>
      </c>
      <c r="K26">
        <v>2.6072000000000002</v>
      </c>
      <c r="L26">
        <v>2.6444000000000001</v>
      </c>
      <c r="M26">
        <v>2.5972</v>
      </c>
      <c r="N26">
        <v>2.6871999999999998</v>
      </c>
    </row>
    <row r="27" spans="1:14" x14ac:dyDescent="0.2">
      <c r="A27" s="2">
        <v>1.6666666666666666E-2</v>
      </c>
      <c r="B27">
        <v>23.2</v>
      </c>
      <c r="C27">
        <v>4.3700000000000003E-2</v>
      </c>
      <c r="D27">
        <v>4.41E-2</v>
      </c>
      <c r="E27">
        <v>4.5499999999999999E-2</v>
      </c>
      <c r="F27">
        <v>6.6500000000000004E-2</v>
      </c>
      <c r="G27">
        <v>6.6900000000000001E-2</v>
      </c>
      <c r="H27">
        <v>6.6600000000000006E-2</v>
      </c>
      <c r="I27">
        <v>2.6429</v>
      </c>
      <c r="J27">
        <v>2.7625000000000002</v>
      </c>
      <c r="K27">
        <v>2.6141000000000001</v>
      </c>
      <c r="L27">
        <v>2.6463999999999999</v>
      </c>
      <c r="M27">
        <v>2.5973000000000002</v>
      </c>
      <c r="N27">
        <v>2.6911</v>
      </c>
    </row>
    <row r="28" spans="1:14" x14ac:dyDescent="0.2">
      <c r="A28" s="2">
        <v>1.7361111111111112E-2</v>
      </c>
      <c r="B28">
        <v>23.2</v>
      </c>
      <c r="C28">
        <v>4.3299999999999998E-2</v>
      </c>
      <c r="D28">
        <v>4.41E-2</v>
      </c>
      <c r="E28">
        <v>4.5600000000000002E-2</v>
      </c>
      <c r="F28">
        <v>6.6900000000000001E-2</v>
      </c>
      <c r="G28">
        <v>6.7000000000000004E-2</v>
      </c>
      <c r="H28">
        <v>6.6600000000000006E-2</v>
      </c>
      <c r="I28">
        <v>2.6600999999999999</v>
      </c>
      <c r="J28">
        <v>2.7770000000000001</v>
      </c>
      <c r="K28">
        <v>2.6315</v>
      </c>
      <c r="L28">
        <v>2.6455000000000002</v>
      </c>
      <c r="M28">
        <v>2.5962999999999998</v>
      </c>
      <c r="N28">
        <v>2.6922999999999999</v>
      </c>
    </row>
    <row r="29" spans="1:14" x14ac:dyDescent="0.2">
      <c r="A29" s="2">
        <v>1.8055555555555557E-2</v>
      </c>
      <c r="B29">
        <v>23.2</v>
      </c>
      <c r="C29">
        <v>4.3700000000000003E-2</v>
      </c>
      <c r="D29">
        <v>4.41E-2</v>
      </c>
      <c r="E29">
        <v>4.5499999999999999E-2</v>
      </c>
      <c r="F29">
        <v>6.6400000000000001E-2</v>
      </c>
      <c r="G29">
        <v>6.7199999999999996E-2</v>
      </c>
      <c r="H29">
        <v>6.6500000000000004E-2</v>
      </c>
      <c r="I29">
        <v>2.6677</v>
      </c>
      <c r="J29">
        <v>2.7974000000000001</v>
      </c>
      <c r="K29">
        <v>2.6431</v>
      </c>
      <c r="L29">
        <v>2.6482000000000001</v>
      </c>
      <c r="M29">
        <v>2.6025999999999998</v>
      </c>
      <c r="N29">
        <v>2.6901999999999999</v>
      </c>
    </row>
    <row r="30" spans="1:14" x14ac:dyDescent="0.2">
      <c r="A30" s="2">
        <v>1.8749999999999999E-2</v>
      </c>
      <c r="B30">
        <v>23.2</v>
      </c>
      <c r="C30">
        <v>4.3099999999999999E-2</v>
      </c>
      <c r="D30">
        <v>4.3999999999999997E-2</v>
      </c>
      <c r="E30">
        <v>4.5499999999999999E-2</v>
      </c>
      <c r="F30">
        <v>6.6900000000000001E-2</v>
      </c>
      <c r="G30">
        <v>6.7000000000000004E-2</v>
      </c>
      <c r="H30">
        <v>6.6500000000000004E-2</v>
      </c>
      <c r="I30">
        <v>2.6819999999999999</v>
      </c>
      <c r="J30">
        <v>2.7947000000000002</v>
      </c>
      <c r="K30">
        <v>2.6484999999999999</v>
      </c>
      <c r="L30">
        <v>2.6471</v>
      </c>
      <c r="M30">
        <v>2.6012</v>
      </c>
      <c r="N30">
        <v>2.6797</v>
      </c>
    </row>
    <row r="31" spans="1:14" x14ac:dyDescent="0.2">
      <c r="A31" s="2">
        <v>1.9444444444444445E-2</v>
      </c>
      <c r="B31">
        <v>23.2</v>
      </c>
      <c r="C31">
        <v>4.3700000000000003E-2</v>
      </c>
      <c r="D31">
        <v>4.41E-2</v>
      </c>
      <c r="E31">
        <v>4.5499999999999999E-2</v>
      </c>
      <c r="F31">
        <v>6.6900000000000001E-2</v>
      </c>
      <c r="G31">
        <v>6.7500000000000004E-2</v>
      </c>
      <c r="H31">
        <v>6.6900000000000001E-2</v>
      </c>
      <c r="I31">
        <v>2.6859000000000002</v>
      </c>
      <c r="J31">
        <v>2.8033000000000001</v>
      </c>
      <c r="K31">
        <v>2.6640000000000001</v>
      </c>
      <c r="L31">
        <v>2.6442000000000001</v>
      </c>
      <c r="M31">
        <v>2.5977999999999999</v>
      </c>
      <c r="N31">
        <v>2.6840000000000002</v>
      </c>
    </row>
    <row r="32" spans="1:14" x14ac:dyDescent="0.2">
      <c r="A32" s="2">
        <v>2.013888888888889E-2</v>
      </c>
      <c r="B32">
        <v>23.2</v>
      </c>
      <c r="C32">
        <v>4.3299999999999998E-2</v>
      </c>
      <c r="D32">
        <v>4.41E-2</v>
      </c>
      <c r="E32">
        <v>4.5699999999999998E-2</v>
      </c>
      <c r="F32">
        <v>6.6600000000000006E-2</v>
      </c>
      <c r="G32">
        <v>6.7299999999999999E-2</v>
      </c>
      <c r="H32">
        <v>6.7100000000000007E-2</v>
      </c>
      <c r="I32">
        <v>2.6991999999999998</v>
      </c>
      <c r="J32">
        <v>2.8079999999999998</v>
      </c>
      <c r="K32">
        <v>2.6743000000000001</v>
      </c>
      <c r="L32">
        <v>2.6432000000000002</v>
      </c>
      <c r="M32">
        <v>2.5971000000000002</v>
      </c>
      <c r="N32">
        <v>2.6905000000000001</v>
      </c>
    </row>
    <row r="33" spans="1:14" x14ac:dyDescent="0.2">
      <c r="A33" s="2">
        <v>2.0833333333333332E-2</v>
      </c>
      <c r="B33">
        <v>23.2</v>
      </c>
      <c r="C33">
        <v>4.3499999999999997E-2</v>
      </c>
      <c r="D33">
        <v>4.41E-2</v>
      </c>
      <c r="E33">
        <v>4.5600000000000002E-2</v>
      </c>
      <c r="F33">
        <v>6.6900000000000001E-2</v>
      </c>
      <c r="G33">
        <v>6.7299999999999999E-2</v>
      </c>
      <c r="H33">
        <v>6.6699999999999995E-2</v>
      </c>
      <c r="I33">
        <v>2.6989000000000001</v>
      </c>
      <c r="J33">
        <v>2.8100999999999998</v>
      </c>
      <c r="K33">
        <v>2.6840999999999999</v>
      </c>
      <c r="L33">
        <v>2.6427</v>
      </c>
      <c r="M33">
        <v>2.6025</v>
      </c>
      <c r="N33">
        <v>2.6879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FF43F-6824-4340-A71F-C7DB795E9246}">
  <dimension ref="A1:T39"/>
  <sheetViews>
    <sheetView tabSelected="1" topLeftCell="G1" workbookViewId="0">
      <selection activeCell="P10" sqref="P10"/>
    </sheetView>
  </sheetViews>
  <sheetFormatPr baseColWidth="10" defaultRowHeight="16" x14ac:dyDescent="0.2"/>
  <cols>
    <col min="1" max="1" width="13.83203125" bestFit="1" customWidth="1"/>
    <col min="2" max="2" width="14.1640625" bestFit="1" customWidth="1"/>
    <col min="3" max="3" width="17.5" bestFit="1" customWidth="1"/>
    <col min="4" max="4" width="12.6640625" bestFit="1" customWidth="1"/>
    <col min="5" max="5" width="14.5" bestFit="1" customWidth="1"/>
  </cols>
  <sheetData>
    <row r="1" spans="1:20" ht="17" thickBot="1" x14ac:dyDescent="0.25">
      <c r="A1" t="s">
        <v>20</v>
      </c>
      <c r="B1" t="s">
        <v>21</v>
      </c>
      <c r="C1" t="s">
        <v>22</v>
      </c>
      <c r="D1" t="s">
        <v>23</v>
      </c>
      <c r="E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32</v>
      </c>
    </row>
    <row r="2" spans="1:20" ht="18" thickTop="1" thickBot="1" x14ac:dyDescent="0.25">
      <c r="A2">
        <v>0</v>
      </c>
      <c r="B2">
        <f>AVERAGE(I2:K2)</f>
        <v>0.10593333333333334</v>
      </c>
      <c r="C2">
        <f>AVERAGE(L2:N2)</f>
        <v>6.2866666666666668E-2</v>
      </c>
      <c r="D2">
        <f>AVERAGE(O2:Q2)</f>
        <v>0.7782</v>
      </c>
      <c r="E2">
        <f>AVERAGE(R2:T2)</f>
        <v>0.99089999999999989</v>
      </c>
      <c r="I2">
        <v>4.3999999999999997E-2</v>
      </c>
      <c r="J2">
        <v>4.6100000000000002E-2</v>
      </c>
      <c r="K2">
        <v>0.22770000000000001</v>
      </c>
      <c r="L2" s="4">
        <v>6.2E-2</v>
      </c>
      <c r="M2" s="4">
        <v>6.2700000000000006E-2</v>
      </c>
      <c r="N2" s="4">
        <v>6.3899999999999998E-2</v>
      </c>
      <c r="O2">
        <v>0.78859999999999997</v>
      </c>
      <c r="P2">
        <v>0.88429999999999997</v>
      </c>
      <c r="Q2">
        <v>0.66169999999999995</v>
      </c>
      <c r="R2" s="5">
        <v>1.0650999999999999</v>
      </c>
      <c r="S2" s="5">
        <v>1.0048999999999999</v>
      </c>
      <c r="T2" s="5">
        <v>0.90269999999999995</v>
      </c>
    </row>
    <row r="3" spans="1:20" ht="18" thickTop="1" thickBot="1" x14ac:dyDescent="0.25">
      <c r="A3">
        <v>1</v>
      </c>
      <c r="B3">
        <f>AVERAGE(I3:K3)</f>
        <v>8.9066666666666669E-2</v>
      </c>
      <c r="C3">
        <f>AVERAGE(L3:N3)</f>
        <v>6.4366666666666669E-2</v>
      </c>
      <c r="D3">
        <f t="shared" ref="D3:D32" si="0">AVERAGE(O3:Q3)</f>
        <v>0.86929999999999996</v>
      </c>
      <c r="E3">
        <f t="shared" ref="E3:E32" si="1">AVERAGE(R3:T3)</f>
        <v>1.1148</v>
      </c>
      <c r="I3">
        <v>4.3900000000000002E-2</v>
      </c>
      <c r="J3">
        <v>4.5999999999999999E-2</v>
      </c>
      <c r="K3">
        <v>0.17730000000000001</v>
      </c>
      <c r="L3" s="4">
        <v>6.3500000000000001E-2</v>
      </c>
      <c r="M3" s="4">
        <v>6.3600000000000004E-2</v>
      </c>
      <c r="N3" s="4">
        <v>6.6000000000000003E-2</v>
      </c>
      <c r="O3">
        <v>0.878</v>
      </c>
      <c r="P3">
        <v>0.97660000000000002</v>
      </c>
      <c r="Q3">
        <v>0.75329999999999997</v>
      </c>
      <c r="R3" s="5">
        <v>1.1981999999999999</v>
      </c>
      <c r="S3" s="5">
        <v>1.1200000000000001</v>
      </c>
      <c r="T3" s="5">
        <v>1.0262</v>
      </c>
    </row>
    <row r="4" spans="1:20" ht="18" thickTop="1" thickBot="1" x14ac:dyDescent="0.25">
      <c r="A4">
        <v>2</v>
      </c>
      <c r="B4">
        <f t="shared" ref="B4:B32" si="2">AVERAGE(I4:K4)</f>
        <v>7.4833333333333335E-2</v>
      </c>
      <c r="C4">
        <f t="shared" ref="C4:C32" si="3">AVERAGE(L4:N4)</f>
        <v>6.433333333333334E-2</v>
      </c>
      <c r="D4">
        <f t="shared" si="0"/>
        <v>0.96693333333333342</v>
      </c>
      <c r="E4">
        <f t="shared" si="1"/>
        <v>1.2447333333333335</v>
      </c>
      <c r="I4">
        <v>4.3700000000000003E-2</v>
      </c>
      <c r="J4">
        <v>4.5900000000000003E-2</v>
      </c>
      <c r="K4">
        <v>0.13489999999999999</v>
      </c>
      <c r="L4" s="4">
        <v>6.3E-2</v>
      </c>
      <c r="M4" s="4">
        <v>6.3899999999999998E-2</v>
      </c>
      <c r="N4" s="4">
        <v>6.6100000000000006E-2</v>
      </c>
      <c r="O4">
        <v>0.97709999999999997</v>
      </c>
      <c r="P4">
        <v>1.0813999999999999</v>
      </c>
      <c r="Q4">
        <v>0.84230000000000005</v>
      </c>
      <c r="R4" s="5">
        <v>1.3251999999999999</v>
      </c>
      <c r="S4" s="5">
        <v>1.2464</v>
      </c>
      <c r="T4" s="5">
        <v>1.1626000000000001</v>
      </c>
    </row>
    <row r="5" spans="1:20" ht="18" thickTop="1" thickBot="1" x14ac:dyDescent="0.25">
      <c r="A5">
        <v>3</v>
      </c>
      <c r="B5">
        <f t="shared" si="2"/>
        <v>6.8133333333333337E-2</v>
      </c>
      <c r="C5">
        <f t="shared" si="3"/>
        <v>6.4033333333333331E-2</v>
      </c>
      <c r="D5">
        <f t="shared" si="0"/>
        <v>1.0746</v>
      </c>
      <c r="E5">
        <f t="shared" si="1"/>
        <v>1.3821333333333332</v>
      </c>
      <c r="I5">
        <v>4.3900000000000002E-2</v>
      </c>
      <c r="J5">
        <v>4.53E-2</v>
      </c>
      <c r="K5">
        <v>0.1152</v>
      </c>
      <c r="L5" s="4">
        <v>6.3E-2</v>
      </c>
      <c r="M5" s="4">
        <v>6.2700000000000006E-2</v>
      </c>
      <c r="N5" s="4">
        <v>6.6400000000000001E-2</v>
      </c>
      <c r="O5">
        <v>1.0826</v>
      </c>
      <c r="P5">
        <v>1.1995</v>
      </c>
      <c r="Q5">
        <v>0.94169999999999998</v>
      </c>
      <c r="R5" s="5">
        <v>1.4631000000000001</v>
      </c>
      <c r="S5" s="5">
        <v>1.3794999999999999</v>
      </c>
      <c r="T5" s="5">
        <v>1.3038000000000001</v>
      </c>
    </row>
    <row r="6" spans="1:20" ht="18" thickTop="1" thickBot="1" x14ac:dyDescent="0.25">
      <c r="A6">
        <v>4</v>
      </c>
      <c r="B6">
        <f t="shared" si="2"/>
        <v>6.083333333333333E-2</v>
      </c>
      <c r="C6">
        <f t="shared" si="3"/>
        <v>6.3899999999999998E-2</v>
      </c>
      <c r="D6">
        <f t="shared" si="0"/>
        <v>1.1820666666666666</v>
      </c>
      <c r="E6">
        <f t="shared" si="1"/>
        <v>1.5166666666666666</v>
      </c>
      <c r="I6">
        <v>4.3700000000000003E-2</v>
      </c>
      <c r="J6">
        <v>4.5199999999999997E-2</v>
      </c>
      <c r="K6">
        <v>9.3600000000000003E-2</v>
      </c>
      <c r="L6" s="4">
        <v>6.3100000000000003E-2</v>
      </c>
      <c r="M6" s="4">
        <v>6.3E-2</v>
      </c>
      <c r="N6" s="4">
        <v>6.5600000000000006E-2</v>
      </c>
      <c r="O6">
        <v>1.2014</v>
      </c>
      <c r="P6">
        <v>1.3131999999999999</v>
      </c>
      <c r="Q6">
        <v>1.0316000000000001</v>
      </c>
      <c r="R6" s="5">
        <v>1.6027</v>
      </c>
      <c r="S6" s="5">
        <v>1.5112000000000001</v>
      </c>
      <c r="T6" s="5">
        <v>1.4360999999999999</v>
      </c>
    </row>
    <row r="7" spans="1:20" ht="18" thickTop="1" thickBot="1" x14ac:dyDescent="0.25">
      <c r="A7">
        <v>5</v>
      </c>
      <c r="B7">
        <f t="shared" si="2"/>
        <v>6.0199999999999997E-2</v>
      </c>
      <c r="C7">
        <f t="shared" si="3"/>
        <v>6.3866666666666669E-2</v>
      </c>
      <c r="D7">
        <f t="shared" si="0"/>
        <v>1.3006666666666666</v>
      </c>
      <c r="E7">
        <f t="shared" si="1"/>
        <v>1.6511666666666667</v>
      </c>
      <c r="I7">
        <v>4.3700000000000003E-2</v>
      </c>
      <c r="J7">
        <v>4.4999999999999998E-2</v>
      </c>
      <c r="K7">
        <v>9.1899999999999996E-2</v>
      </c>
      <c r="L7" s="4">
        <v>6.3700000000000007E-2</v>
      </c>
      <c r="M7" s="4">
        <v>6.3500000000000001E-2</v>
      </c>
      <c r="N7" s="4">
        <v>6.4399999999999999E-2</v>
      </c>
      <c r="O7">
        <v>1.3201000000000001</v>
      </c>
      <c r="P7">
        <v>1.4379</v>
      </c>
      <c r="Q7">
        <v>1.1439999999999999</v>
      </c>
      <c r="R7" s="5">
        <v>1.7384999999999999</v>
      </c>
      <c r="S7" s="5">
        <v>1.6424000000000001</v>
      </c>
      <c r="T7" s="5">
        <v>1.5726</v>
      </c>
    </row>
    <row r="8" spans="1:20" ht="18" thickTop="1" thickBot="1" x14ac:dyDescent="0.25">
      <c r="A8">
        <v>6</v>
      </c>
      <c r="B8">
        <f t="shared" si="2"/>
        <v>5.9766666666666669E-2</v>
      </c>
      <c r="C8">
        <f t="shared" si="3"/>
        <v>6.4000000000000001E-2</v>
      </c>
      <c r="D8">
        <f t="shared" si="0"/>
        <v>1.4167666666666667</v>
      </c>
      <c r="E8">
        <f t="shared" si="1"/>
        <v>1.7834666666666668</v>
      </c>
      <c r="I8">
        <v>4.3700000000000003E-2</v>
      </c>
      <c r="J8">
        <v>4.48E-2</v>
      </c>
      <c r="K8">
        <v>9.0800000000000006E-2</v>
      </c>
      <c r="L8" s="4">
        <v>6.4100000000000004E-2</v>
      </c>
      <c r="M8" s="4">
        <v>6.4000000000000001E-2</v>
      </c>
      <c r="N8" s="4">
        <v>6.3899999999999998E-2</v>
      </c>
      <c r="O8">
        <v>1.4376</v>
      </c>
      <c r="P8">
        <v>1.5641</v>
      </c>
      <c r="Q8">
        <v>1.2485999999999999</v>
      </c>
      <c r="R8" s="5">
        <v>1.8685</v>
      </c>
      <c r="S8" s="5">
        <v>1.7728999999999999</v>
      </c>
      <c r="T8" s="5">
        <v>1.7090000000000001</v>
      </c>
    </row>
    <row r="9" spans="1:20" ht="18" thickTop="1" thickBot="1" x14ac:dyDescent="0.25">
      <c r="A9">
        <v>7</v>
      </c>
      <c r="B9">
        <f t="shared" si="2"/>
        <v>5.7233333333333331E-2</v>
      </c>
      <c r="C9">
        <f t="shared" si="3"/>
        <v>6.4133333333333334E-2</v>
      </c>
      <c r="D9">
        <f t="shared" si="0"/>
        <v>1.5342333333333331</v>
      </c>
      <c r="E9">
        <f t="shared" si="1"/>
        <v>1.9095000000000002</v>
      </c>
      <c r="I9">
        <v>4.3799999999999999E-2</v>
      </c>
      <c r="J9">
        <v>4.4699999999999997E-2</v>
      </c>
      <c r="K9">
        <v>8.3199999999999996E-2</v>
      </c>
      <c r="L9" s="4">
        <v>6.4399999999999999E-2</v>
      </c>
      <c r="M9" s="4">
        <v>6.4399999999999999E-2</v>
      </c>
      <c r="N9" s="4">
        <v>6.3600000000000004E-2</v>
      </c>
      <c r="O9">
        <v>1.5472999999999999</v>
      </c>
      <c r="P9">
        <v>1.6983999999999999</v>
      </c>
      <c r="Q9">
        <v>1.357</v>
      </c>
      <c r="R9" s="5">
        <v>2.0125000000000002</v>
      </c>
      <c r="S9" s="5">
        <v>1.8874</v>
      </c>
      <c r="T9" s="5">
        <v>1.8286</v>
      </c>
    </row>
    <row r="10" spans="1:20" ht="18" thickTop="1" thickBot="1" x14ac:dyDescent="0.25">
      <c r="A10">
        <v>8</v>
      </c>
      <c r="B10">
        <f t="shared" si="2"/>
        <v>5.4033333333333329E-2</v>
      </c>
      <c r="C10">
        <f t="shared" si="3"/>
        <v>6.4666666666666664E-2</v>
      </c>
      <c r="D10">
        <f t="shared" si="0"/>
        <v>1.6517666666666668</v>
      </c>
      <c r="E10">
        <f t="shared" si="1"/>
        <v>2.0236999999999998</v>
      </c>
      <c r="I10">
        <v>4.36E-2</v>
      </c>
      <c r="J10">
        <v>4.4400000000000002E-2</v>
      </c>
      <c r="K10">
        <v>7.4099999999999999E-2</v>
      </c>
      <c r="L10" s="4">
        <v>6.4899999999999999E-2</v>
      </c>
      <c r="M10" s="4">
        <v>6.4899999999999999E-2</v>
      </c>
      <c r="N10" s="4">
        <v>6.4199999999999993E-2</v>
      </c>
      <c r="O10">
        <v>1.665</v>
      </c>
      <c r="P10">
        <v>1.8117000000000001</v>
      </c>
      <c r="Q10">
        <v>1.4785999999999999</v>
      </c>
      <c r="R10" s="5">
        <v>2.1404999999999998</v>
      </c>
      <c r="S10" s="5">
        <v>1.9886999999999999</v>
      </c>
      <c r="T10" s="5">
        <v>1.9419</v>
      </c>
    </row>
    <row r="11" spans="1:20" ht="18" thickTop="1" thickBot="1" x14ac:dyDescent="0.25">
      <c r="A11">
        <v>9</v>
      </c>
      <c r="B11">
        <f t="shared" si="2"/>
        <v>5.7533333333333346E-2</v>
      </c>
      <c r="C11">
        <f t="shared" si="3"/>
        <v>6.4899999999999999E-2</v>
      </c>
      <c r="D11">
        <f t="shared" si="0"/>
        <v>1.7632333333333332</v>
      </c>
      <c r="E11">
        <f t="shared" si="1"/>
        <v>2.1373666666666669</v>
      </c>
      <c r="I11">
        <v>4.3700000000000003E-2</v>
      </c>
      <c r="J11">
        <v>4.4400000000000002E-2</v>
      </c>
      <c r="K11">
        <v>8.4500000000000006E-2</v>
      </c>
      <c r="L11" s="4">
        <v>6.4799999999999996E-2</v>
      </c>
      <c r="M11" s="4">
        <v>6.5299999999999997E-2</v>
      </c>
      <c r="N11" s="4">
        <v>6.4600000000000005E-2</v>
      </c>
      <c r="O11">
        <v>1.7777000000000001</v>
      </c>
      <c r="P11">
        <v>1.9107000000000001</v>
      </c>
      <c r="Q11">
        <v>1.6012999999999999</v>
      </c>
      <c r="R11" s="5">
        <v>2.2642000000000002</v>
      </c>
      <c r="S11" s="5">
        <v>2.0813999999999999</v>
      </c>
      <c r="T11" s="5">
        <v>2.0665</v>
      </c>
    </row>
    <row r="12" spans="1:20" ht="18" thickTop="1" thickBot="1" x14ac:dyDescent="0.25">
      <c r="A12">
        <v>10</v>
      </c>
      <c r="B12">
        <f t="shared" si="2"/>
        <v>5.4100000000000002E-2</v>
      </c>
      <c r="C12">
        <f t="shared" si="3"/>
        <v>6.5066666666666675E-2</v>
      </c>
      <c r="D12">
        <f t="shared" si="0"/>
        <v>1.8735666666666668</v>
      </c>
      <c r="E12">
        <f t="shared" si="1"/>
        <v>2.2409666666666666</v>
      </c>
      <c r="I12">
        <v>4.36E-2</v>
      </c>
      <c r="J12">
        <v>4.4400000000000002E-2</v>
      </c>
      <c r="K12">
        <v>7.4300000000000005E-2</v>
      </c>
      <c r="L12" s="4">
        <v>6.5000000000000002E-2</v>
      </c>
      <c r="M12" s="4">
        <v>6.54E-2</v>
      </c>
      <c r="N12" s="4">
        <v>6.4799999999999996E-2</v>
      </c>
      <c r="O12">
        <v>1.8874</v>
      </c>
      <c r="P12">
        <v>2.0087000000000002</v>
      </c>
      <c r="Q12">
        <v>1.7245999999999999</v>
      </c>
      <c r="R12" s="5">
        <v>2.3632</v>
      </c>
      <c r="S12" s="5">
        <v>2.1667999999999998</v>
      </c>
      <c r="T12" s="5">
        <v>2.1928999999999998</v>
      </c>
    </row>
    <row r="13" spans="1:20" ht="18" thickTop="1" thickBot="1" x14ac:dyDescent="0.25">
      <c r="A13">
        <v>11</v>
      </c>
      <c r="B13">
        <f t="shared" si="2"/>
        <v>4.87E-2</v>
      </c>
      <c r="C13">
        <f t="shared" si="3"/>
        <v>6.536666666666667E-2</v>
      </c>
      <c r="D13">
        <f t="shared" si="0"/>
        <v>1.9900333333333335</v>
      </c>
      <c r="E13">
        <f t="shared" si="1"/>
        <v>2.3407</v>
      </c>
      <c r="I13">
        <v>4.3499999999999997E-2</v>
      </c>
      <c r="J13">
        <v>4.4200000000000003E-2</v>
      </c>
      <c r="K13">
        <v>5.8400000000000001E-2</v>
      </c>
      <c r="L13" s="4">
        <v>6.5299999999999997E-2</v>
      </c>
      <c r="M13" s="4">
        <v>6.5699999999999995E-2</v>
      </c>
      <c r="N13" s="4">
        <v>6.5100000000000005E-2</v>
      </c>
      <c r="O13">
        <v>1.9941</v>
      </c>
      <c r="P13">
        <v>2.1345999999999998</v>
      </c>
      <c r="Q13">
        <v>1.8413999999999999</v>
      </c>
      <c r="R13" s="5">
        <v>2.4517000000000002</v>
      </c>
      <c r="S13" s="5">
        <v>2.2627000000000002</v>
      </c>
      <c r="T13" s="5">
        <v>2.3077000000000001</v>
      </c>
    </row>
    <row r="14" spans="1:20" ht="18" thickTop="1" thickBot="1" x14ac:dyDescent="0.25">
      <c r="A14">
        <v>12</v>
      </c>
      <c r="B14">
        <f t="shared" si="2"/>
        <v>4.4933333333333332E-2</v>
      </c>
      <c r="C14">
        <f t="shared" si="3"/>
        <v>6.5533333333333332E-2</v>
      </c>
      <c r="D14">
        <f t="shared" si="0"/>
        <v>2.0839000000000003</v>
      </c>
      <c r="E14">
        <f t="shared" si="1"/>
        <v>2.4224333333333332</v>
      </c>
      <c r="I14">
        <v>4.36E-2</v>
      </c>
      <c r="J14">
        <v>4.4299999999999999E-2</v>
      </c>
      <c r="K14">
        <v>4.6899999999999997E-2</v>
      </c>
      <c r="L14" s="4">
        <v>6.5500000000000003E-2</v>
      </c>
      <c r="M14" s="4">
        <v>6.5799999999999997E-2</v>
      </c>
      <c r="N14" s="4">
        <v>6.5299999999999997E-2</v>
      </c>
      <c r="O14">
        <v>2.0947</v>
      </c>
      <c r="P14">
        <v>2.2143000000000002</v>
      </c>
      <c r="Q14">
        <v>1.9427000000000001</v>
      </c>
      <c r="R14" s="5">
        <v>2.5066999999999999</v>
      </c>
      <c r="S14" s="5">
        <v>2.3448000000000002</v>
      </c>
      <c r="T14" s="5">
        <v>2.4157999999999999</v>
      </c>
    </row>
    <row r="15" spans="1:20" ht="18" thickTop="1" thickBot="1" x14ac:dyDescent="0.25">
      <c r="A15">
        <v>13</v>
      </c>
      <c r="B15">
        <f t="shared" si="2"/>
        <v>4.5666666666666668E-2</v>
      </c>
      <c r="C15">
        <f t="shared" si="3"/>
        <v>6.5833333333333341E-2</v>
      </c>
      <c r="D15">
        <f t="shared" si="0"/>
        <v>2.1791333333333331</v>
      </c>
      <c r="E15">
        <f t="shared" si="1"/>
        <v>2.486333333333334</v>
      </c>
      <c r="I15">
        <v>4.3400000000000001E-2</v>
      </c>
      <c r="J15">
        <v>4.4200000000000003E-2</v>
      </c>
      <c r="K15">
        <v>4.9399999999999999E-2</v>
      </c>
      <c r="L15" s="4">
        <v>6.5799999999999997E-2</v>
      </c>
      <c r="M15" s="4">
        <v>6.6100000000000006E-2</v>
      </c>
      <c r="N15" s="4">
        <v>6.5600000000000006E-2</v>
      </c>
      <c r="O15">
        <v>2.1817000000000002</v>
      </c>
      <c r="P15">
        <v>2.3062999999999998</v>
      </c>
      <c r="Q15">
        <v>2.0493999999999999</v>
      </c>
      <c r="R15" s="5">
        <v>2.5525000000000002</v>
      </c>
      <c r="S15" s="5">
        <v>2.4083000000000001</v>
      </c>
      <c r="T15" s="5">
        <v>2.4982000000000002</v>
      </c>
    </row>
    <row r="16" spans="1:20" ht="18" thickTop="1" thickBot="1" x14ac:dyDescent="0.25">
      <c r="A16">
        <v>14</v>
      </c>
      <c r="B16">
        <f t="shared" si="2"/>
        <v>4.4500000000000005E-2</v>
      </c>
      <c r="C16">
        <f t="shared" si="3"/>
        <v>6.5866666666666671E-2</v>
      </c>
      <c r="D16">
        <f t="shared" si="0"/>
        <v>2.2666333333333335</v>
      </c>
      <c r="E16">
        <f t="shared" si="1"/>
        <v>2.5379666666666663</v>
      </c>
      <c r="I16">
        <v>4.3499999999999997E-2</v>
      </c>
      <c r="J16">
        <v>4.4200000000000003E-2</v>
      </c>
      <c r="K16">
        <v>4.58E-2</v>
      </c>
      <c r="L16" s="4">
        <v>6.5500000000000003E-2</v>
      </c>
      <c r="M16" s="4">
        <v>6.6199999999999995E-2</v>
      </c>
      <c r="N16" s="4">
        <v>6.59E-2</v>
      </c>
      <c r="O16">
        <v>2.2645</v>
      </c>
      <c r="P16">
        <v>2.3862000000000001</v>
      </c>
      <c r="Q16">
        <v>2.1492</v>
      </c>
      <c r="R16" s="5">
        <v>2.5861999999999998</v>
      </c>
      <c r="S16" s="5">
        <v>2.4704000000000002</v>
      </c>
      <c r="T16" s="5">
        <v>2.5573000000000001</v>
      </c>
    </row>
    <row r="17" spans="1:20" ht="18" thickTop="1" thickBot="1" x14ac:dyDescent="0.25">
      <c r="A17">
        <v>15</v>
      </c>
      <c r="B17">
        <f t="shared" si="2"/>
        <v>4.4466666666666675E-2</v>
      </c>
      <c r="C17">
        <f t="shared" si="3"/>
        <v>6.6099999999999992E-2</v>
      </c>
      <c r="D17">
        <f t="shared" si="0"/>
        <v>2.343433333333333</v>
      </c>
      <c r="E17">
        <f t="shared" si="1"/>
        <v>2.5730000000000004</v>
      </c>
      <c r="I17">
        <v>4.3400000000000001E-2</v>
      </c>
      <c r="J17">
        <v>4.4200000000000003E-2</v>
      </c>
      <c r="K17">
        <v>4.58E-2</v>
      </c>
      <c r="L17" s="4">
        <v>6.59E-2</v>
      </c>
      <c r="M17" s="4">
        <v>6.6299999999999998E-2</v>
      </c>
      <c r="N17" s="4">
        <v>6.6100000000000006E-2</v>
      </c>
      <c r="O17">
        <v>2.3283999999999998</v>
      </c>
      <c r="P17">
        <v>2.4592999999999998</v>
      </c>
      <c r="Q17">
        <v>2.2425999999999999</v>
      </c>
      <c r="R17" s="5">
        <v>2.6025</v>
      </c>
      <c r="S17" s="5">
        <v>2.5085000000000002</v>
      </c>
      <c r="T17" s="5">
        <v>2.6080000000000001</v>
      </c>
    </row>
    <row r="18" spans="1:20" ht="18" thickTop="1" thickBot="1" x14ac:dyDescent="0.25">
      <c r="A18">
        <v>16</v>
      </c>
      <c r="B18">
        <f t="shared" si="2"/>
        <v>4.4500000000000005E-2</v>
      </c>
      <c r="C18">
        <f t="shared" si="3"/>
        <v>6.5966666666666673E-2</v>
      </c>
      <c r="D18">
        <f t="shared" si="0"/>
        <v>2.412433333333333</v>
      </c>
      <c r="E18">
        <f t="shared" si="1"/>
        <v>2.5957000000000003</v>
      </c>
      <c r="I18">
        <v>4.36E-2</v>
      </c>
      <c r="J18">
        <v>4.4200000000000003E-2</v>
      </c>
      <c r="K18">
        <v>4.5699999999999998E-2</v>
      </c>
      <c r="L18" s="4">
        <v>6.5500000000000003E-2</v>
      </c>
      <c r="M18" s="4">
        <v>6.6299999999999998E-2</v>
      </c>
      <c r="N18" s="4">
        <v>6.6100000000000006E-2</v>
      </c>
      <c r="O18">
        <v>2.3965999999999998</v>
      </c>
      <c r="P18">
        <v>2.5268999999999999</v>
      </c>
      <c r="Q18">
        <v>2.3138000000000001</v>
      </c>
      <c r="R18" s="5">
        <v>2.6187</v>
      </c>
      <c r="S18" s="5">
        <v>2.5390999999999999</v>
      </c>
      <c r="T18" s="5">
        <v>2.6293000000000002</v>
      </c>
    </row>
    <row r="19" spans="1:20" ht="18" thickTop="1" thickBot="1" x14ac:dyDescent="0.25">
      <c r="A19">
        <v>17</v>
      </c>
      <c r="B19">
        <f t="shared" si="2"/>
        <v>4.4333333333333336E-2</v>
      </c>
      <c r="C19">
        <f t="shared" si="3"/>
        <v>6.5933333333333344E-2</v>
      </c>
      <c r="D19">
        <f t="shared" si="0"/>
        <v>2.4655333333333331</v>
      </c>
      <c r="E19">
        <f t="shared" si="1"/>
        <v>2.6116666666666668</v>
      </c>
      <c r="I19">
        <v>4.3299999999999998E-2</v>
      </c>
      <c r="J19">
        <v>4.41E-2</v>
      </c>
      <c r="K19">
        <v>4.5600000000000002E-2</v>
      </c>
      <c r="L19" s="4">
        <v>6.6100000000000006E-2</v>
      </c>
      <c r="M19" s="4">
        <v>6.6100000000000006E-2</v>
      </c>
      <c r="N19" s="4">
        <v>6.5600000000000006E-2</v>
      </c>
      <c r="O19">
        <v>2.4485999999999999</v>
      </c>
      <c r="P19">
        <v>2.57</v>
      </c>
      <c r="Q19">
        <v>2.3780000000000001</v>
      </c>
      <c r="R19" s="5">
        <v>2.6261000000000001</v>
      </c>
      <c r="S19" s="5">
        <v>2.5573999999999999</v>
      </c>
      <c r="T19" s="5">
        <v>2.6515</v>
      </c>
    </row>
    <row r="20" spans="1:20" ht="18" thickTop="1" thickBot="1" x14ac:dyDescent="0.25">
      <c r="A20">
        <v>18</v>
      </c>
      <c r="B20">
        <f t="shared" si="2"/>
        <v>4.4433333333333332E-2</v>
      </c>
      <c r="C20">
        <f t="shared" si="3"/>
        <v>6.6199999999999995E-2</v>
      </c>
      <c r="D20">
        <f t="shared" si="0"/>
        <v>2.5144666666666668</v>
      </c>
      <c r="E20">
        <f t="shared" si="1"/>
        <v>2.6242999999999999</v>
      </c>
      <c r="I20">
        <v>4.3700000000000003E-2</v>
      </c>
      <c r="J20">
        <v>4.41E-2</v>
      </c>
      <c r="K20">
        <v>4.5499999999999999E-2</v>
      </c>
      <c r="L20" s="4">
        <v>6.59E-2</v>
      </c>
      <c r="M20" s="4">
        <v>6.6500000000000004E-2</v>
      </c>
      <c r="N20" s="4">
        <v>6.6199999999999995E-2</v>
      </c>
      <c r="O20">
        <v>2.4950999999999999</v>
      </c>
      <c r="P20">
        <v>2.6175999999999999</v>
      </c>
      <c r="Q20">
        <v>2.4306999999999999</v>
      </c>
      <c r="R20" s="5">
        <v>2.6295000000000002</v>
      </c>
      <c r="S20" s="5">
        <v>2.5764999999999998</v>
      </c>
      <c r="T20" s="5">
        <v>2.6669</v>
      </c>
    </row>
    <row r="21" spans="1:20" ht="18" thickTop="1" thickBot="1" x14ac:dyDescent="0.25">
      <c r="A21">
        <v>19</v>
      </c>
      <c r="B21">
        <f t="shared" si="2"/>
        <v>4.4366666666666665E-2</v>
      </c>
      <c r="C21">
        <f t="shared" si="3"/>
        <v>6.6299999999999998E-2</v>
      </c>
      <c r="D21">
        <f t="shared" si="0"/>
        <v>2.5584666666666664</v>
      </c>
      <c r="E21">
        <f t="shared" si="1"/>
        <v>2.6314999999999995</v>
      </c>
      <c r="I21">
        <v>4.3400000000000001E-2</v>
      </c>
      <c r="J21">
        <v>4.41E-2</v>
      </c>
      <c r="K21">
        <v>4.5600000000000002E-2</v>
      </c>
      <c r="L21" s="4">
        <v>6.6500000000000004E-2</v>
      </c>
      <c r="M21" s="4">
        <v>6.6600000000000006E-2</v>
      </c>
      <c r="N21" s="4">
        <v>6.5799999999999997E-2</v>
      </c>
      <c r="O21">
        <v>2.5352999999999999</v>
      </c>
      <c r="P21">
        <v>2.6602000000000001</v>
      </c>
      <c r="Q21">
        <v>2.4799000000000002</v>
      </c>
      <c r="R21" s="5">
        <v>2.6408999999999998</v>
      </c>
      <c r="S21" s="5">
        <v>2.5865999999999998</v>
      </c>
      <c r="T21" s="5">
        <v>2.6669999999999998</v>
      </c>
    </row>
    <row r="22" spans="1:20" ht="18" thickTop="1" thickBot="1" x14ac:dyDescent="0.25">
      <c r="A22">
        <v>20</v>
      </c>
      <c r="B22">
        <f t="shared" si="2"/>
        <v>4.4466666666666675E-2</v>
      </c>
      <c r="C22">
        <f t="shared" si="3"/>
        <v>6.6333333333333341E-2</v>
      </c>
      <c r="D22">
        <f t="shared" si="0"/>
        <v>2.5935999999999999</v>
      </c>
      <c r="E22">
        <f t="shared" si="1"/>
        <v>2.6343000000000001</v>
      </c>
      <c r="I22">
        <v>4.3700000000000003E-2</v>
      </c>
      <c r="J22">
        <v>4.41E-2</v>
      </c>
      <c r="K22">
        <v>4.5600000000000002E-2</v>
      </c>
      <c r="L22" s="4">
        <v>6.6100000000000006E-2</v>
      </c>
      <c r="M22" s="4">
        <v>6.6900000000000001E-2</v>
      </c>
      <c r="N22" s="4">
        <v>6.6000000000000003E-2</v>
      </c>
      <c r="O22">
        <v>2.5741999999999998</v>
      </c>
      <c r="P22">
        <v>2.6876000000000002</v>
      </c>
      <c r="Q22">
        <v>2.5190000000000001</v>
      </c>
      <c r="R22" s="5">
        <v>2.6406000000000001</v>
      </c>
      <c r="S22" s="5">
        <v>2.5872000000000002</v>
      </c>
      <c r="T22" s="5">
        <v>2.6751</v>
      </c>
    </row>
    <row r="23" spans="1:20" ht="18" thickTop="1" thickBot="1" x14ac:dyDescent="0.25">
      <c r="A23">
        <v>21</v>
      </c>
      <c r="B23">
        <f t="shared" si="2"/>
        <v>4.4366666666666665E-2</v>
      </c>
      <c r="C23">
        <f t="shared" si="3"/>
        <v>6.6300000000000012E-2</v>
      </c>
      <c r="D23">
        <f t="shared" si="0"/>
        <v>2.6202000000000001</v>
      </c>
      <c r="E23">
        <f t="shared" si="1"/>
        <v>2.6374666666666666</v>
      </c>
      <c r="I23">
        <v>4.3400000000000001E-2</v>
      </c>
      <c r="J23">
        <v>4.41E-2</v>
      </c>
      <c r="K23">
        <v>4.5600000000000002E-2</v>
      </c>
      <c r="L23" s="4">
        <v>6.6199999999999995E-2</v>
      </c>
      <c r="M23" s="4">
        <v>6.6600000000000006E-2</v>
      </c>
      <c r="N23" s="4">
        <v>6.6100000000000006E-2</v>
      </c>
      <c r="O23">
        <v>2.5994000000000002</v>
      </c>
      <c r="P23">
        <v>2.7101000000000002</v>
      </c>
      <c r="Q23">
        <v>2.5510999999999999</v>
      </c>
      <c r="R23" s="5">
        <v>2.6400999999999999</v>
      </c>
      <c r="S23" s="5">
        <v>2.5895999999999999</v>
      </c>
      <c r="T23" s="5">
        <v>2.6827000000000001</v>
      </c>
    </row>
    <row r="24" spans="1:20" ht="18" thickTop="1" thickBot="1" x14ac:dyDescent="0.25">
      <c r="A24">
        <v>22</v>
      </c>
      <c r="B24">
        <f t="shared" si="2"/>
        <v>4.4399999999999995E-2</v>
      </c>
      <c r="C24">
        <f t="shared" si="3"/>
        <v>6.6699999999999995E-2</v>
      </c>
      <c r="D24">
        <f t="shared" si="0"/>
        <v>2.6426333333333334</v>
      </c>
      <c r="E24">
        <f t="shared" si="1"/>
        <v>2.6408</v>
      </c>
      <c r="I24">
        <v>4.36E-2</v>
      </c>
      <c r="J24">
        <v>4.41E-2</v>
      </c>
      <c r="K24">
        <v>4.5499999999999999E-2</v>
      </c>
      <c r="L24" s="4">
        <v>6.6500000000000004E-2</v>
      </c>
      <c r="M24" s="4">
        <v>6.7100000000000007E-2</v>
      </c>
      <c r="N24" s="4">
        <v>6.6500000000000004E-2</v>
      </c>
      <c r="O24">
        <v>2.6158999999999999</v>
      </c>
      <c r="P24">
        <v>2.7361</v>
      </c>
      <c r="Q24">
        <v>2.5758999999999999</v>
      </c>
      <c r="R24" s="5">
        <v>2.6423000000000001</v>
      </c>
      <c r="S24" s="5">
        <v>2.5941000000000001</v>
      </c>
      <c r="T24" s="5">
        <v>2.6859999999999999</v>
      </c>
    </row>
    <row r="25" spans="1:20" ht="18" thickTop="1" thickBot="1" x14ac:dyDescent="0.25">
      <c r="A25">
        <v>23</v>
      </c>
      <c r="B25">
        <f t="shared" si="2"/>
        <v>4.4366666666666665E-2</v>
      </c>
      <c r="C25">
        <f t="shared" si="3"/>
        <v>6.6666666666666666E-2</v>
      </c>
      <c r="D25">
        <f t="shared" si="0"/>
        <v>2.6625000000000001</v>
      </c>
      <c r="E25">
        <f t="shared" si="1"/>
        <v>2.6429333333333331</v>
      </c>
      <c r="I25">
        <v>4.3299999999999998E-2</v>
      </c>
      <c r="J25">
        <v>4.41E-2</v>
      </c>
      <c r="K25">
        <v>4.5699999999999998E-2</v>
      </c>
      <c r="L25" s="4">
        <v>6.6500000000000004E-2</v>
      </c>
      <c r="M25" s="4">
        <v>6.7100000000000007E-2</v>
      </c>
      <c r="N25" s="4">
        <v>6.6400000000000001E-2</v>
      </c>
      <c r="O25">
        <v>2.6385999999999998</v>
      </c>
      <c r="P25">
        <v>2.7416999999999998</v>
      </c>
      <c r="Q25">
        <v>2.6072000000000002</v>
      </c>
      <c r="R25" s="5">
        <v>2.6444000000000001</v>
      </c>
      <c r="S25" s="5">
        <v>2.5972</v>
      </c>
      <c r="T25" s="5">
        <v>2.6871999999999998</v>
      </c>
    </row>
    <row r="26" spans="1:20" ht="18" thickTop="1" thickBot="1" x14ac:dyDescent="0.25">
      <c r="A26">
        <v>24</v>
      </c>
      <c r="B26">
        <f t="shared" si="2"/>
        <v>4.4433333333333332E-2</v>
      </c>
      <c r="C26">
        <f t="shared" si="3"/>
        <v>6.6666666666666666E-2</v>
      </c>
      <c r="D26">
        <f t="shared" si="0"/>
        <v>2.6731666666666669</v>
      </c>
      <c r="E26">
        <f t="shared" si="1"/>
        <v>2.6449333333333338</v>
      </c>
      <c r="I26">
        <v>4.3700000000000003E-2</v>
      </c>
      <c r="J26">
        <v>4.41E-2</v>
      </c>
      <c r="K26">
        <v>4.5499999999999999E-2</v>
      </c>
      <c r="L26" s="4">
        <v>6.6500000000000004E-2</v>
      </c>
      <c r="M26" s="4">
        <v>6.6900000000000001E-2</v>
      </c>
      <c r="N26" s="4">
        <v>6.6600000000000006E-2</v>
      </c>
      <c r="O26">
        <v>2.6429</v>
      </c>
      <c r="P26">
        <v>2.7625000000000002</v>
      </c>
      <c r="Q26">
        <v>2.6141000000000001</v>
      </c>
      <c r="R26" s="5">
        <v>2.6463999999999999</v>
      </c>
      <c r="S26" s="5">
        <v>2.5973000000000002</v>
      </c>
      <c r="T26" s="5">
        <v>2.6911</v>
      </c>
    </row>
    <row r="27" spans="1:20" ht="18" thickTop="1" thickBot="1" x14ac:dyDescent="0.25">
      <c r="A27">
        <v>25</v>
      </c>
      <c r="B27">
        <f t="shared" si="2"/>
        <v>4.4333333333333336E-2</v>
      </c>
      <c r="C27">
        <f t="shared" si="3"/>
        <v>6.6833333333333342E-2</v>
      </c>
      <c r="D27">
        <f t="shared" si="0"/>
        <v>2.6895333333333333</v>
      </c>
      <c r="E27">
        <f t="shared" si="1"/>
        <v>2.6446999999999998</v>
      </c>
      <c r="I27">
        <v>4.3299999999999998E-2</v>
      </c>
      <c r="J27">
        <v>4.41E-2</v>
      </c>
      <c r="K27">
        <v>4.5600000000000002E-2</v>
      </c>
      <c r="L27" s="4">
        <v>6.6900000000000001E-2</v>
      </c>
      <c r="M27" s="4">
        <v>6.7000000000000004E-2</v>
      </c>
      <c r="N27" s="4">
        <v>6.6600000000000006E-2</v>
      </c>
      <c r="O27">
        <v>2.6600999999999999</v>
      </c>
      <c r="P27">
        <v>2.7770000000000001</v>
      </c>
      <c r="Q27">
        <v>2.6315</v>
      </c>
      <c r="R27" s="5">
        <v>2.6455000000000002</v>
      </c>
      <c r="S27" s="5">
        <v>2.5962999999999998</v>
      </c>
      <c r="T27" s="5">
        <v>2.6922999999999999</v>
      </c>
    </row>
    <row r="28" spans="1:20" ht="18" thickTop="1" thickBot="1" x14ac:dyDescent="0.25">
      <c r="A28">
        <v>26</v>
      </c>
      <c r="B28">
        <f t="shared" si="2"/>
        <v>4.4433333333333332E-2</v>
      </c>
      <c r="C28">
        <f t="shared" si="3"/>
        <v>6.6699999999999995E-2</v>
      </c>
      <c r="D28">
        <f t="shared" si="0"/>
        <v>2.7027333333333332</v>
      </c>
      <c r="E28">
        <f t="shared" si="1"/>
        <v>2.6469999999999998</v>
      </c>
      <c r="I28">
        <v>4.3700000000000003E-2</v>
      </c>
      <c r="J28">
        <v>4.41E-2</v>
      </c>
      <c r="K28">
        <v>4.5499999999999999E-2</v>
      </c>
      <c r="L28" s="4">
        <v>6.6400000000000001E-2</v>
      </c>
      <c r="M28" s="4">
        <v>6.7199999999999996E-2</v>
      </c>
      <c r="N28" s="4">
        <v>6.6500000000000004E-2</v>
      </c>
      <c r="O28">
        <v>2.6677</v>
      </c>
      <c r="P28">
        <v>2.7974000000000001</v>
      </c>
      <c r="Q28">
        <v>2.6431</v>
      </c>
      <c r="R28" s="5">
        <v>2.6482000000000001</v>
      </c>
      <c r="S28" s="5">
        <v>2.6025999999999998</v>
      </c>
      <c r="T28" s="5">
        <v>2.6901999999999999</v>
      </c>
    </row>
    <row r="29" spans="1:20" ht="18" thickTop="1" thickBot="1" x14ac:dyDescent="0.25">
      <c r="A29">
        <v>27</v>
      </c>
      <c r="B29">
        <f t="shared" si="2"/>
        <v>4.4199999999999996E-2</v>
      </c>
      <c r="C29">
        <f t="shared" si="3"/>
        <v>6.6800000000000012E-2</v>
      </c>
      <c r="D29">
        <f t="shared" si="0"/>
        <v>2.7083999999999997</v>
      </c>
      <c r="E29">
        <f t="shared" si="1"/>
        <v>2.6426666666666669</v>
      </c>
      <c r="I29">
        <v>4.3099999999999999E-2</v>
      </c>
      <c r="J29">
        <v>4.3999999999999997E-2</v>
      </c>
      <c r="K29">
        <v>4.5499999999999999E-2</v>
      </c>
      <c r="L29" s="4">
        <v>6.6900000000000001E-2</v>
      </c>
      <c r="M29" s="4">
        <v>6.7000000000000004E-2</v>
      </c>
      <c r="N29" s="4">
        <v>6.6500000000000004E-2</v>
      </c>
      <c r="O29">
        <v>2.6819999999999999</v>
      </c>
      <c r="P29">
        <v>2.7947000000000002</v>
      </c>
      <c r="Q29">
        <v>2.6484999999999999</v>
      </c>
      <c r="R29" s="5">
        <v>2.6471</v>
      </c>
      <c r="S29" s="5">
        <v>2.6012</v>
      </c>
      <c r="T29" s="5">
        <v>2.6797</v>
      </c>
    </row>
    <row r="30" spans="1:20" ht="18" thickTop="1" thickBot="1" x14ac:dyDescent="0.25">
      <c r="A30">
        <v>28</v>
      </c>
      <c r="B30">
        <f t="shared" si="2"/>
        <v>4.4433333333333332E-2</v>
      </c>
      <c r="C30">
        <f t="shared" si="3"/>
        <v>6.7100000000000007E-2</v>
      </c>
      <c r="D30">
        <f t="shared" si="0"/>
        <v>2.7177333333333333</v>
      </c>
      <c r="E30">
        <f t="shared" si="1"/>
        <v>2.6419999999999999</v>
      </c>
      <c r="I30">
        <v>4.3700000000000003E-2</v>
      </c>
      <c r="J30">
        <v>4.41E-2</v>
      </c>
      <c r="K30">
        <v>4.5499999999999999E-2</v>
      </c>
      <c r="L30" s="4">
        <v>6.6900000000000001E-2</v>
      </c>
      <c r="M30" s="4">
        <v>6.7500000000000004E-2</v>
      </c>
      <c r="N30" s="4">
        <v>6.6900000000000001E-2</v>
      </c>
      <c r="O30">
        <v>2.6859000000000002</v>
      </c>
      <c r="P30">
        <v>2.8033000000000001</v>
      </c>
      <c r="Q30">
        <v>2.6640000000000001</v>
      </c>
      <c r="R30" s="5">
        <v>2.6442000000000001</v>
      </c>
      <c r="S30" s="5">
        <v>2.5977999999999999</v>
      </c>
      <c r="T30" s="5">
        <v>2.6840000000000002</v>
      </c>
    </row>
    <row r="31" spans="1:20" ht="18" thickTop="1" thickBot="1" x14ac:dyDescent="0.25">
      <c r="A31">
        <v>29</v>
      </c>
      <c r="B31">
        <f t="shared" si="2"/>
        <v>4.4366666666666665E-2</v>
      </c>
      <c r="C31">
        <f t="shared" si="3"/>
        <v>6.7000000000000004E-2</v>
      </c>
      <c r="D31">
        <f t="shared" si="0"/>
        <v>2.7271666666666667</v>
      </c>
      <c r="E31">
        <f t="shared" si="1"/>
        <v>2.6436000000000002</v>
      </c>
      <c r="I31">
        <v>4.3299999999999998E-2</v>
      </c>
      <c r="J31">
        <v>4.41E-2</v>
      </c>
      <c r="K31">
        <v>4.5699999999999998E-2</v>
      </c>
      <c r="L31" s="4">
        <v>6.6600000000000006E-2</v>
      </c>
      <c r="M31" s="4">
        <v>6.7299999999999999E-2</v>
      </c>
      <c r="N31" s="4">
        <v>6.7100000000000007E-2</v>
      </c>
      <c r="O31">
        <v>2.6991999999999998</v>
      </c>
      <c r="P31">
        <v>2.8079999999999998</v>
      </c>
      <c r="Q31">
        <v>2.6743000000000001</v>
      </c>
      <c r="R31" s="5">
        <v>2.6432000000000002</v>
      </c>
      <c r="S31" s="5">
        <v>2.5971000000000002</v>
      </c>
      <c r="T31" s="5">
        <v>2.6905000000000001</v>
      </c>
    </row>
    <row r="32" spans="1:20" ht="18" thickTop="1" thickBot="1" x14ac:dyDescent="0.25">
      <c r="A32">
        <v>30</v>
      </c>
      <c r="B32">
        <f t="shared" si="2"/>
        <v>4.4399999999999995E-2</v>
      </c>
      <c r="C32">
        <f t="shared" si="3"/>
        <v>6.696666666666666E-2</v>
      </c>
      <c r="D32">
        <f t="shared" si="0"/>
        <v>2.7310333333333339</v>
      </c>
      <c r="E32">
        <f t="shared" si="1"/>
        <v>2.644366666666667</v>
      </c>
      <c r="I32">
        <v>4.3499999999999997E-2</v>
      </c>
      <c r="J32">
        <v>4.41E-2</v>
      </c>
      <c r="K32">
        <v>4.5600000000000002E-2</v>
      </c>
      <c r="L32" s="4">
        <v>6.6900000000000001E-2</v>
      </c>
      <c r="M32" s="4">
        <v>6.7299999999999999E-2</v>
      </c>
      <c r="N32" s="4">
        <v>6.6699999999999995E-2</v>
      </c>
      <c r="O32">
        <v>2.6989000000000001</v>
      </c>
      <c r="P32">
        <v>2.8100999999999998</v>
      </c>
      <c r="Q32">
        <v>2.6840999999999999</v>
      </c>
      <c r="R32" s="5">
        <v>2.6427</v>
      </c>
      <c r="S32" s="5">
        <v>2.6025</v>
      </c>
      <c r="T32" s="5">
        <v>2.6879</v>
      </c>
    </row>
    <row r="33" spans="1:7" ht="17" thickTop="1" x14ac:dyDescent="0.2"/>
    <row r="35" spans="1:7" x14ac:dyDescent="0.2">
      <c r="B35">
        <f>((E17-E2)/(A17/60) - (D17-D2)/(A17/60))*(200*10^(-6))</f>
        <v>1.3493333333333977E-5</v>
      </c>
      <c r="C35" t="s">
        <v>34</v>
      </c>
    </row>
    <row r="36" spans="1:7" x14ac:dyDescent="0.2">
      <c r="B36">
        <f>(7.6*10^(-6))*9.3</f>
        <v>7.0679999999999994E-5</v>
      </c>
      <c r="C36" t="s">
        <v>35</v>
      </c>
    </row>
    <row r="37" spans="1:7" x14ac:dyDescent="0.2">
      <c r="B37">
        <f>B35/B36</f>
        <v>0.19090737596680785</v>
      </c>
      <c r="C37" t="s">
        <v>49</v>
      </c>
      <c r="E37" s="3" t="s">
        <v>36</v>
      </c>
      <c r="F37" s="3" t="s">
        <v>47</v>
      </c>
      <c r="G37" s="3" t="s">
        <v>48</v>
      </c>
    </row>
    <row r="38" spans="1:7" x14ac:dyDescent="0.2">
      <c r="A38" s="3" t="s">
        <v>33</v>
      </c>
      <c r="B38" s="3">
        <f>B37/131.56</f>
        <v>1.4511050164701114E-3</v>
      </c>
      <c r="C38" s="3" t="s">
        <v>50</v>
      </c>
    </row>
    <row r="39" spans="1:7" x14ac:dyDescent="0.2">
      <c r="A39" s="3"/>
      <c r="B39" s="3">
        <f>B38*10^6</f>
        <v>1451.1050164701114</v>
      </c>
      <c r="C39" s="3" t="s">
        <v>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C8E87-4B0D-F947-A63F-DD1531684437}">
  <dimension ref="A1:C31"/>
  <sheetViews>
    <sheetView topLeftCell="A2" workbookViewId="0">
      <selection activeCell="C31" sqref="C31"/>
    </sheetView>
  </sheetViews>
  <sheetFormatPr baseColWidth="10" defaultRowHeight="16" x14ac:dyDescent="0.2"/>
  <cols>
    <col min="1" max="1" width="13.83203125" bestFit="1" customWidth="1"/>
    <col min="2" max="2" width="12.6640625" bestFit="1" customWidth="1"/>
    <col min="3" max="3" width="14.5" bestFit="1" customWidth="1"/>
  </cols>
  <sheetData>
    <row r="1" spans="1:3" x14ac:dyDescent="0.2">
      <c r="A1" t="s">
        <v>20</v>
      </c>
      <c r="B1" t="s">
        <v>23</v>
      </c>
      <c r="C1" t="s">
        <v>24</v>
      </c>
    </row>
    <row r="2" spans="1:3" x14ac:dyDescent="0.2">
      <c r="A2">
        <v>0</v>
      </c>
      <c r="B2">
        <v>0.7782</v>
      </c>
      <c r="C2">
        <v>0.99089999999999989</v>
      </c>
    </row>
    <row r="3" spans="1:3" x14ac:dyDescent="0.2">
      <c r="A3">
        <v>1</v>
      </c>
      <c r="B3">
        <v>0.86929999999999996</v>
      </c>
      <c r="C3">
        <v>1.1148</v>
      </c>
    </row>
    <row r="4" spans="1:3" x14ac:dyDescent="0.2">
      <c r="A4">
        <v>2</v>
      </c>
      <c r="B4">
        <v>0.96693333333333342</v>
      </c>
      <c r="C4">
        <v>1.2447333333333335</v>
      </c>
    </row>
    <row r="5" spans="1:3" x14ac:dyDescent="0.2">
      <c r="A5">
        <v>3</v>
      </c>
      <c r="B5">
        <v>1.0746</v>
      </c>
      <c r="C5">
        <v>1.3821333333333332</v>
      </c>
    </row>
    <row r="6" spans="1:3" x14ac:dyDescent="0.2">
      <c r="A6">
        <v>4</v>
      </c>
      <c r="B6">
        <v>1.1820666666666666</v>
      </c>
      <c r="C6">
        <v>1.5166666666666666</v>
      </c>
    </row>
    <row r="7" spans="1:3" x14ac:dyDescent="0.2">
      <c r="A7">
        <v>5</v>
      </c>
      <c r="B7">
        <v>1.3006666666666666</v>
      </c>
      <c r="C7">
        <v>1.6511666666666667</v>
      </c>
    </row>
    <row r="8" spans="1:3" x14ac:dyDescent="0.2">
      <c r="A8">
        <v>6</v>
      </c>
      <c r="B8">
        <v>1.4167666666666667</v>
      </c>
      <c r="C8">
        <v>1.7834666666666668</v>
      </c>
    </row>
    <row r="9" spans="1:3" x14ac:dyDescent="0.2">
      <c r="A9">
        <v>7</v>
      </c>
      <c r="B9">
        <v>1.5342333333333331</v>
      </c>
      <c r="C9">
        <v>1.9095000000000002</v>
      </c>
    </row>
    <row r="10" spans="1:3" x14ac:dyDescent="0.2">
      <c r="A10">
        <v>8</v>
      </c>
      <c r="B10">
        <v>1.6517666666666668</v>
      </c>
      <c r="C10">
        <v>2.0236999999999998</v>
      </c>
    </row>
    <row r="11" spans="1:3" x14ac:dyDescent="0.2">
      <c r="A11">
        <v>9</v>
      </c>
      <c r="B11">
        <v>1.7632333333333332</v>
      </c>
      <c r="C11">
        <v>2.1373666666666669</v>
      </c>
    </row>
    <row r="12" spans="1:3" x14ac:dyDescent="0.2">
      <c r="A12">
        <v>10</v>
      </c>
      <c r="B12">
        <v>1.8735666666666668</v>
      </c>
      <c r="C12">
        <v>2.2409666666666666</v>
      </c>
    </row>
    <row r="13" spans="1:3" x14ac:dyDescent="0.2">
      <c r="A13">
        <v>11</v>
      </c>
      <c r="B13">
        <v>1.9900333333333335</v>
      </c>
      <c r="C13">
        <v>2.3407</v>
      </c>
    </row>
    <row r="14" spans="1:3" x14ac:dyDescent="0.2">
      <c r="A14">
        <v>12</v>
      </c>
      <c r="B14">
        <v>2.0839000000000003</v>
      </c>
      <c r="C14">
        <v>2.4224333333333332</v>
      </c>
    </row>
    <row r="15" spans="1:3" x14ac:dyDescent="0.2">
      <c r="A15">
        <v>13</v>
      </c>
      <c r="B15">
        <v>2.1791333333333331</v>
      </c>
      <c r="C15">
        <v>2.486333333333334</v>
      </c>
    </row>
    <row r="16" spans="1:3" x14ac:dyDescent="0.2">
      <c r="A16">
        <v>14</v>
      </c>
      <c r="B16">
        <v>2.2666333333333335</v>
      </c>
      <c r="C16">
        <v>2.5379666666666663</v>
      </c>
    </row>
    <row r="17" spans="1:3" x14ac:dyDescent="0.2">
      <c r="A17">
        <v>15</v>
      </c>
      <c r="B17">
        <v>2.343433333333333</v>
      </c>
      <c r="C17">
        <v>2.5730000000000004</v>
      </c>
    </row>
    <row r="19" spans="1:3" x14ac:dyDescent="0.2">
      <c r="A19" t="s">
        <v>37</v>
      </c>
      <c r="B19">
        <f>AVERAGE(B2:B17)</f>
        <v>1.5796541666666668</v>
      </c>
      <c r="C19">
        <f>AVERAGE(C2:C17)</f>
        <v>1.8972395833333335</v>
      </c>
    </row>
    <row r="20" spans="1:3" x14ac:dyDescent="0.2">
      <c r="A20" t="s">
        <v>42</v>
      </c>
      <c r="B20">
        <f>STDEV(B2:B17)</f>
        <v>0.51669325865259419</v>
      </c>
      <c r="C20">
        <f>STDEV(C2:C17)</f>
        <v>0.53051837392256651</v>
      </c>
    </row>
    <row r="21" spans="1:3" x14ac:dyDescent="0.2">
      <c r="A21" t="s">
        <v>38</v>
      </c>
      <c r="B21">
        <v>16</v>
      </c>
      <c r="C21">
        <v>16</v>
      </c>
    </row>
    <row r="22" spans="1:3" x14ac:dyDescent="0.2">
      <c r="A22" t="s">
        <v>39</v>
      </c>
      <c r="B22">
        <f>SQRT(B21)</f>
        <v>4</v>
      </c>
      <c r="C22">
        <f>SQRT(C21)</f>
        <v>4</v>
      </c>
    </row>
    <row r="23" spans="1:3" x14ac:dyDescent="0.2">
      <c r="A23" t="s">
        <v>40</v>
      </c>
      <c r="B23">
        <f>TINV(0.05,B21-1)</f>
        <v>2.1314495455597742</v>
      </c>
      <c r="C23">
        <f>TINV(0.05,C21-1)</f>
        <v>2.1314495455597742</v>
      </c>
    </row>
    <row r="24" spans="1:3" x14ac:dyDescent="0.2">
      <c r="A24" t="s">
        <v>41</v>
      </c>
      <c r="B24">
        <f>B23*B20/B22</f>
        <v>0.27532640283721771</v>
      </c>
      <c r="C24">
        <f>C23*C20/C22</f>
        <v>0.28269328675209121</v>
      </c>
    </row>
    <row r="26" spans="1:3" x14ac:dyDescent="0.2">
      <c r="A26" t="s">
        <v>43</v>
      </c>
      <c r="B26">
        <f>B19+B24</f>
        <v>1.8549805695038846</v>
      </c>
      <c r="C26">
        <f>C19+C24</f>
        <v>2.1799328700854246</v>
      </c>
    </row>
    <row r="27" spans="1:3" x14ac:dyDescent="0.2">
      <c r="A27" t="s">
        <v>44</v>
      </c>
      <c r="B27">
        <f>B19-B24</f>
        <v>1.304327763829449</v>
      </c>
      <c r="C27">
        <f>C19-C24</f>
        <v>1.6145462965812423</v>
      </c>
    </row>
    <row r="29" spans="1:3" x14ac:dyDescent="0.2">
      <c r="A29" t="s">
        <v>45</v>
      </c>
      <c r="B29">
        <f>TTEST(B2:B17,C2:C17,2,3)</f>
        <v>9.6593484358848139E-2</v>
      </c>
    </row>
    <row r="31" spans="1:3" x14ac:dyDescent="0.2">
      <c r="B31" t="s">
        <v>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Seung-Hyun Ko</dc:creator>
  <cp:lastModifiedBy>Seung-Hyun Ko</cp:lastModifiedBy>
  <dcterms:created xsi:type="dcterms:W3CDTF">2019-02-28T20:50:15Z</dcterms:created>
  <dcterms:modified xsi:type="dcterms:W3CDTF">2019-03-05T20:58:30Z</dcterms:modified>
</cp:coreProperties>
</file>